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4530"/>
  </bookViews>
  <sheets>
    <sheet name="売上高方式（新規開店）" sheetId="12" r:id="rId1"/>
    <sheet name="売上高方式（使用方法・注意点）" sheetId="16" r:id="rId2"/>
    <sheet name="売上高減少方式（新規開店）" sheetId="13" r:id="rId3"/>
    <sheet name="売上高減少方式（使用方法・注意点）" sheetId="17" r:id="rId4"/>
    <sheet name="（参考）新規開店特例が使用できる事業者" sheetId="15" r:id="rId5"/>
    <sheet name="売上高方式（年間売上方式）" sheetId="11" state="hidden" r:id="rId6"/>
    <sheet name="（非表示）" sheetId="7" state="hidden" r:id="rId7"/>
  </sheets>
  <definedNames>
    <definedName name="_xlnm.Print_Area" localSheetId="3">'売上高減少方式（使用方法・注意点）'!$A$1:$J$12</definedName>
    <definedName name="_xlnm.Print_Area" localSheetId="2">'売上高減少方式（新規開店）'!$A$1:$J$62</definedName>
    <definedName name="_xlnm.Print_Area" localSheetId="1">'売上高方式（使用方法・注意点）'!$A$1:$J$14</definedName>
    <definedName name="_xlnm.Print_Area" localSheetId="0">'売上高方式（新規開店）'!$A$1:$J$58</definedName>
    <definedName name="_xlnm.Print_Area" localSheetId="5">'売上高方式（年間売上方式）'!$A$1:$I$27</definedName>
    <definedName name="かすみがうら市" localSheetId="3">テーブル1[かすみがうら市]</definedName>
    <definedName name="かすみがうら市">テーブル1[かすみがうら市]</definedName>
    <definedName name="かすみがうら市2" localSheetId="3">テーブル8[かすみがうら市2]</definedName>
    <definedName name="かすみがうら市2">テーブル8[かすみがうら市2]</definedName>
    <definedName name="つくば市" localSheetId="3">テーブル1[つくば市]</definedName>
    <definedName name="つくば市">テーブル1[つくば市]</definedName>
    <definedName name="つくば市2" localSheetId="3">テーブル8[つくば市2]</definedName>
    <definedName name="つくば市2">テーブル8[つくば市2]</definedName>
    <definedName name="ひたちなか市" localSheetId="3">テーブル1[ひたちなか市]</definedName>
    <definedName name="ひたちなか市">テーブル1[ひたちなか市]</definedName>
    <definedName name="阿見町" localSheetId="3">テーブル1[阿見町]</definedName>
    <definedName name="阿見町">テーブル1[阿見町]</definedName>
    <definedName name="阿見町2" localSheetId="3">テーブル8[阿見町2]</definedName>
    <definedName name="阿見町2">テーブル8[阿見町2]</definedName>
    <definedName name="稲敷市" localSheetId="3">テーブル1[稲敷市]</definedName>
    <definedName name="稲敷市">テーブル1[稲敷市]</definedName>
    <definedName name="茨城町" localSheetId="3">テーブル1[茨城町]</definedName>
    <definedName name="茨城町">テーブル1[茨城町]</definedName>
    <definedName name="茨城町2" localSheetId="3">テーブル8[茨城町2]</definedName>
    <definedName name="茨城町2">テーブル8[茨城町2]</definedName>
    <definedName name="下妻市" localSheetId="3">テーブル1[下妻市]</definedName>
    <definedName name="下妻市">テーブル1[下妻市]</definedName>
    <definedName name="下妻市2" localSheetId="3">テーブル8[下妻市2]</definedName>
    <definedName name="下妻市2">テーブル8[下妻市2]</definedName>
    <definedName name="河内町" localSheetId="3">テーブル1[河内町]</definedName>
    <definedName name="河内町">テーブル1[河内町]</definedName>
    <definedName name="笠間市" localSheetId="3">テーブル1[笠間市]</definedName>
    <definedName name="笠間市">テーブル1[笠間市]</definedName>
    <definedName name="笠間市2" localSheetId="3">テーブル8[笠間市2]</definedName>
    <definedName name="笠間市2">テーブル8[笠間市2]</definedName>
    <definedName name="牛久市" localSheetId="3">テーブル1[牛久市]</definedName>
    <definedName name="牛久市">テーブル1[牛久市]</definedName>
    <definedName name="牛久市2" localSheetId="3">テーブル8[牛久市2]</definedName>
    <definedName name="牛久市2">テーブル8[牛久市2]</definedName>
    <definedName name="境町" localSheetId="3">テーブル1[境町]</definedName>
    <definedName name="境町">テーブル1[境町]</definedName>
    <definedName name="境町2" localSheetId="3">テーブル8[境町2]</definedName>
    <definedName name="境町2">テーブル8[境町2]</definedName>
    <definedName name="結城市" localSheetId="3">テーブル1[結城市]</definedName>
    <definedName name="結城市">テーブル1[結城市]</definedName>
    <definedName name="結城市2" localSheetId="3">テーブル8[結城市2]</definedName>
    <definedName name="結城市2">テーブル8[結城市2]</definedName>
    <definedName name="古河市" localSheetId="3">テーブル1[古河市]</definedName>
    <definedName name="古河市">テーブル1[古河市]</definedName>
    <definedName name="古河市2" localSheetId="3">テーブル8[古河市2]</definedName>
    <definedName name="古河市2">テーブル8[古河市2]</definedName>
    <definedName name="五霞町" localSheetId="3">テーブル1[五霞町]</definedName>
    <definedName name="五霞町">テーブル1[五霞町]</definedName>
    <definedName name="五霞町2" localSheetId="3">テーブル8[五霞町2]</definedName>
    <definedName name="五霞町2">テーブル8[五霞町2]</definedName>
    <definedName name="行方市" localSheetId="3">テーブル1[行方市]</definedName>
    <definedName name="行方市">テーブル1[行方市]</definedName>
    <definedName name="高萩市" localSheetId="3">テーブル1[高萩市]</definedName>
    <definedName name="高萩市">テーブル1[高萩市]</definedName>
    <definedName name="坂東市" localSheetId="3">テーブル1[坂東市]</definedName>
    <definedName name="坂東市">テーブル1[坂東市]</definedName>
    <definedName name="坂東市2" localSheetId="3">テーブル8[坂東市2]</definedName>
    <definedName name="坂東市2">テーブル8[坂東市2]</definedName>
    <definedName name="桜川市" localSheetId="3">テーブル1[桜川市]</definedName>
    <definedName name="桜川市">テーブル1[桜川市]</definedName>
    <definedName name="桜川市2" localSheetId="3">テーブル8[桜川市2]</definedName>
    <definedName name="桜川市2">テーブル8[桜川市2]</definedName>
    <definedName name="鹿嶋市" localSheetId="3">テーブル1[鹿嶋市]</definedName>
    <definedName name="鹿嶋市">テーブル1[鹿嶋市]</definedName>
    <definedName name="取手市" localSheetId="3">テーブル1[取手市]</definedName>
    <definedName name="取手市">テーブル1[取手市]</definedName>
    <definedName name="取手市2" localSheetId="3">テーブル8[取手市2]</definedName>
    <definedName name="取手市2">テーブル8[取手市2]</definedName>
    <definedName name="守谷市" localSheetId="3">テーブル1[守谷市]</definedName>
    <definedName name="守谷市">テーブル1[守谷市]</definedName>
    <definedName name="守谷市2" localSheetId="3">テーブル8[守谷市2]</definedName>
    <definedName name="守谷市2">テーブル8[守谷市2]</definedName>
    <definedName name="小美玉市" localSheetId="3">テーブル1[小美玉市]</definedName>
    <definedName name="小美玉市">テーブル1[小美玉市]</definedName>
    <definedName name="小美玉市2" localSheetId="3">テーブル8[小美玉市2]</definedName>
    <definedName name="小美玉市2">テーブル8[小美玉市2]</definedName>
    <definedName name="城里町" localSheetId="3">テーブル1[城里町]</definedName>
    <definedName name="城里町">テーブル1[城里町]</definedName>
    <definedName name="城里町2" localSheetId="3">テーブル8[城里町2]</definedName>
    <definedName name="城里町2">テーブル8[城里町2]</definedName>
    <definedName name="常総市" localSheetId="3">テーブル1[常総市]</definedName>
    <definedName name="常総市">テーブル1[常総市]</definedName>
    <definedName name="常総市2" localSheetId="3">テーブル8[常総市2]</definedName>
    <definedName name="常総市2">テーブル8[常総市2]</definedName>
    <definedName name="常陸太田市" localSheetId="3">テーブル1[常陸太田市]</definedName>
    <definedName name="常陸太田市">テーブル1[常陸太田市]</definedName>
    <definedName name="常陸太田市2" localSheetId="3">テーブル8[常陸太田市2]</definedName>
    <definedName name="常陸太田市2">テーブル8[常陸太田市2]</definedName>
    <definedName name="常陸大宮市" localSheetId="3">テーブル1[常陸大宮市]</definedName>
    <definedName name="常陸大宮市">テーブル1[常陸大宮市]</definedName>
    <definedName name="神栖市" localSheetId="3">テーブル1[神栖市]</definedName>
    <definedName name="神栖市">テーブル1[神栖市]</definedName>
    <definedName name="神栖市2" localSheetId="3">テーブル8[神栖市2]</definedName>
    <definedName name="神栖市2">テーブル8[神栖市2]</definedName>
    <definedName name="水戸市" localSheetId="3">テーブル1[水戸市]</definedName>
    <definedName name="水戸市">テーブル1[水戸市]</definedName>
    <definedName name="水戸市2" localSheetId="3">テーブル8[水戸市2]</definedName>
    <definedName name="水戸市2">テーブル8[水戸市2]</definedName>
    <definedName name="石岡市" localSheetId="3">テーブル1[石岡市]</definedName>
    <definedName name="石岡市">テーブル1[石岡市]</definedName>
    <definedName name="石岡市2" localSheetId="3">テーブル8[石岡市2]</definedName>
    <definedName name="石岡市2">テーブル8[石岡市2]</definedName>
    <definedName name="大子町" localSheetId="3">テーブル1[大子町]</definedName>
    <definedName name="大子町">テーブル1[大子町]</definedName>
    <definedName name="大洗町" localSheetId="3">テーブル1[大洗町]</definedName>
    <definedName name="大洗町">テーブル1[大洗町]</definedName>
    <definedName name="大洗町2" localSheetId="3">テーブル8[大洗町2]</definedName>
    <definedName name="大洗町2">テーブル8[大洗町2]</definedName>
    <definedName name="筑西市" localSheetId="3">テーブル1[筑西市]</definedName>
    <definedName name="筑西市">テーブル1[筑西市]</definedName>
    <definedName name="筑西市2" localSheetId="3">テーブル8[筑西市2]</definedName>
    <definedName name="筑西市2">テーブル8[筑西市2]</definedName>
    <definedName name="潮来市" localSheetId="3">テーブル1[潮来市]</definedName>
    <definedName name="潮来市">テーブル1[潮来市]</definedName>
    <definedName name="潮来市2" localSheetId="3">テーブル8[潮来市2]</definedName>
    <definedName name="潮来市2">テーブル8[潮来市2]</definedName>
    <definedName name="土浦市" localSheetId="3">テーブル1[土浦市]</definedName>
    <definedName name="土浦市">テーブル1[土浦市]</definedName>
    <definedName name="土浦市2" localSheetId="3">テーブル8[土浦市2]</definedName>
    <definedName name="土浦市2">テーブル8[土浦市2]</definedName>
    <definedName name="東海村" localSheetId="3">テーブル1[東海村]</definedName>
    <definedName name="東海村">テーブル1[東海村]</definedName>
    <definedName name="東海村2" localSheetId="3">テーブル8[東海村2]</definedName>
    <definedName name="東海村2">テーブル8[東海村2]</definedName>
    <definedName name="那珂市" localSheetId="3">テーブル1[那珂市]</definedName>
    <definedName name="那珂市">テーブル1[那珂市]</definedName>
    <definedName name="日立市" localSheetId="3">テーブル1[日立市]</definedName>
    <definedName name="日立市">テーブル1[日立市]</definedName>
    <definedName name="八千代町" localSheetId="3">テーブル1[八千代町]</definedName>
    <definedName name="八千代町">テーブル1[八千代町]</definedName>
    <definedName name="八千代町2" localSheetId="3">テーブル8[八千代町2]</definedName>
    <definedName name="八千代町2">テーブル8[八千代町2]</definedName>
    <definedName name="美浦村" localSheetId="3">テーブル1[美浦村]</definedName>
    <definedName name="美浦村">テーブル1[美浦村]</definedName>
    <definedName name="美浦村2" localSheetId="3">テーブル8[美浦村2]</definedName>
    <definedName name="美浦村2">テーブル8[美浦村2]</definedName>
    <definedName name="鉾田市" localSheetId="3">テーブル1[鉾田市]</definedName>
    <definedName name="鉾田市">テーブル1[鉾田市]</definedName>
    <definedName name="鉾田市2" localSheetId="3">テーブル8[鉾田市2]</definedName>
    <definedName name="鉾田市2">テーブル8[鉾田市2]</definedName>
    <definedName name="北茨城市" localSheetId="3">テーブル1[北茨城市]</definedName>
    <definedName name="北茨城市">テーブル1[北茨城市]</definedName>
    <definedName name="北茨城市2" localSheetId="3">テーブル8[北茨城市2]</definedName>
    <definedName name="北茨城市2">テーブル8[北茨城市2]</definedName>
    <definedName name="利根町" localSheetId="3">テーブル1[利根町]</definedName>
    <definedName name="利根町">テーブル1[利根町]</definedName>
    <definedName name="利根町2" localSheetId="3">テーブル8[利根町2]</definedName>
    <definedName name="利根町2">テーブル8[利根町2]</definedName>
    <definedName name="龍ケ崎市" localSheetId="3">テーブル1[龍ケ崎市]</definedName>
    <definedName name="龍ケ崎市">テーブル1[龍ケ崎市]</definedName>
    <definedName name="龍ケ崎市2" localSheetId="3">テーブル8[龍ケ崎市2]</definedName>
    <definedName name="龍ケ崎市2">テーブル8[龍ケ崎市2]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3" l="1"/>
  <c r="B30" i="13"/>
  <c r="G30" i="13" s="1"/>
  <c r="B24" i="12" l="1"/>
  <c r="F60" i="13" l="1"/>
  <c r="F59" i="13" l="1"/>
  <c r="C61" i="13"/>
  <c r="B16" i="13" l="1"/>
  <c r="M12" i="13"/>
  <c r="B15" i="13" s="1"/>
  <c r="C55" i="12"/>
  <c r="C54" i="12"/>
  <c r="F55" i="12"/>
  <c r="F54" i="12"/>
  <c r="C56" i="12"/>
  <c r="B14" i="12"/>
  <c r="M9" i="12"/>
  <c r="B13" i="12" s="1"/>
  <c r="E41" i="12" l="1"/>
  <c r="E38" i="12"/>
  <c r="E40" i="13"/>
  <c r="C59" i="13"/>
  <c r="E45" i="13" s="1"/>
  <c r="C60" i="13"/>
  <c r="F20" i="12"/>
  <c r="E24" i="12" s="1"/>
  <c r="I24" i="12" s="1"/>
  <c r="I26" i="12" l="1"/>
  <c r="G18" i="13"/>
  <c r="G16" i="12"/>
  <c r="F22" i="13" l="1"/>
  <c r="E26" i="13" s="1"/>
  <c r="G71" i="13"/>
  <c r="G68" i="12"/>
  <c r="K10" i="11"/>
  <c r="G34" i="11"/>
  <c r="F18" i="11"/>
  <c r="F17" i="11"/>
  <c r="G12" i="11"/>
  <c r="G26" i="13" l="1"/>
  <c r="F46" i="12"/>
  <c r="F47" i="12"/>
  <c r="F51" i="12" s="1"/>
  <c r="I31" i="12" s="1"/>
  <c r="B41" i="12" s="1"/>
  <c r="F20" i="11"/>
  <c r="E34" i="11" s="1"/>
  <c r="F56" i="13" l="1"/>
  <c r="G43" i="13" s="1"/>
  <c r="B43" i="13"/>
  <c r="F51" i="13"/>
  <c r="F53" i="13" s="1"/>
  <c r="G36" i="13" s="1"/>
  <c r="B38" i="13" s="1"/>
  <c r="F33" i="13"/>
  <c r="B36" i="13" s="1"/>
  <c r="G41" i="12"/>
  <c r="F50" i="12"/>
  <c r="F49" i="12"/>
  <c r="F22" i="11"/>
  <c r="F34" i="11" s="1"/>
  <c r="F55" i="13" l="1"/>
  <c r="F54" i="13" s="1"/>
  <c r="B45" i="13" s="1"/>
  <c r="G40" i="13"/>
  <c r="I29" i="12"/>
  <c r="B34" i="12" s="1"/>
  <c r="G34" i="12" s="1"/>
  <c r="G38" i="13"/>
  <c r="E68" i="12"/>
  <c r="I30" i="12"/>
  <c r="B38" i="12" s="1"/>
  <c r="G38" i="12" s="1"/>
  <c r="F53" i="12"/>
  <c r="F44" i="12" s="1"/>
  <c r="E71" i="13"/>
  <c r="B55" i="13" l="1"/>
  <c r="B56" i="13"/>
  <c r="F58" i="13"/>
  <c r="F48" i="13" s="1"/>
  <c r="G45" i="13"/>
  <c r="F68" i="12"/>
  <c r="F71" i="13" l="1"/>
</calcChain>
</file>

<file path=xl/sharedStrings.xml><?xml version="1.0" encoding="utf-8"?>
<sst xmlns="http://schemas.openxmlformats.org/spreadsheetml/2006/main" count="399" uniqueCount="225">
  <si>
    <t>円</t>
    <rPh sb="0" eb="1">
      <t>エン</t>
    </rPh>
    <phoneticPr fontId="4"/>
  </si>
  <si>
    <t xml:space="preserve"> </t>
    <phoneticPr fontId="4"/>
  </si>
  <si>
    <t>１日当たりの協力金額（端数調整前）</t>
    <rPh sb="1" eb="2">
      <t>ニチ</t>
    </rPh>
    <rPh sb="2" eb="3">
      <t>ア</t>
    </rPh>
    <rPh sb="6" eb="9">
      <t>キョウリョクキン</t>
    </rPh>
    <rPh sb="9" eb="10">
      <t>ガク</t>
    </rPh>
    <rPh sb="11" eb="13">
      <t>ハスウ</t>
    </rPh>
    <rPh sb="13" eb="15">
      <t>チョウセイ</t>
    </rPh>
    <rPh sb="15" eb="16">
      <t>マエ</t>
    </rPh>
    <phoneticPr fontId="4"/>
  </si>
  <si>
    <t>②</t>
    <phoneticPr fontId="2"/>
  </si>
  <si>
    <t>③</t>
    <phoneticPr fontId="2"/>
  </si>
  <si>
    <t>④</t>
    <phoneticPr fontId="2"/>
  </si>
  <si>
    <t>店舗名</t>
    <rPh sb="0" eb="2">
      <t>テンポ</t>
    </rPh>
    <rPh sb="2" eb="3">
      <t>メイ</t>
    </rPh>
    <phoneticPr fontId="2"/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</si>
  <si>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</si>
  <si>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</si>
  <si>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</si>
  <si>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</si>
  <si>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</si>
  <si>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</si>
  <si>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</si>
  <si>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</si>
  <si>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</si>
  <si>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</si>
  <si>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</si>
  <si>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</si>
  <si>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</si>
  <si>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</si>
  <si>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</si>
  <si>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</si>
  <si>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</si>
  <si>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</si>
  <si>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</si>
  <si>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</si>
  <si>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</si>
  <si>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</si>
  <si>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</si>
  <si>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</si>
  <si>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</si>
  <si>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</si>
  <si>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</si>
  <si>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</si>
  <si>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</si>
  <si>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</si>
  <si>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</si>
  <si>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</si>
  <si>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</si>
  <si>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</si>
  <si>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</si>
  <si>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</si>
  <si>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</si>
  <si>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</si>
  <si>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</si>
  <si>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</si>
  <si>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</si>
  <si>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</si>
  <si>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</si>
  <si>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</si>
  <si>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店舗のある市町村</t>
    <rPh sb="0" eb="2">
      <t>テンポ</t>
    </rPh>
    <rPh sb="5" eb="8">
      <t>シチョウソン</t>
    </rPh>
    <phoneticPr fontId="2"/>
  </si>
  <si>
    <t>水戸市</t>
    <rPh sb="0" eb="3">
      <t>ミトシ</t>
    </rPh>
    <phoneticPr fontId="2"/>
  </si>
  <si>
    <t>古河市</t>
    <rPh sb="0" eb="3">
      <t>コガシ</t>
    </rPh>
    <phoneticPr fontId="2"/>
  </si>
  <si>
    <t>土浦市</t>
    <rPh sb="0" eb="3">
      <t>ツチウラシ</t>
    </rPh>
    <phoneticPr fontId="2"/>
  </si>
  <si>
    <t>石岡市</t>
    <rPh sb="0" eb="3">
      <t>イシオカシ</t>
    </rPh>
    <phoneticPr fontId="2"/>
  </si>
  <si>
    <t>下妻市</t>
    <rPh sb="0" eb="3">
      <t>シモツマシ</t>
    </rPh>
    <phoneticPr fontId="2"/>
  </si>
  <si>
    <t>潮来市</t>
    <rPh sb="0" eb="3">
      <t>イタコシ</t>
    </rPh>
    <phoneticPr fontId="2"/>
  </si>
  <si>
    <t>守谷市</t>
    <rPh sb="0" eb="3">
      <t>モリヤシ</t>
    </rPh>
    <phoneticPr fontId="2"/>
  </si>
  <si>
    <t>１日当たりの協力金額</t>
    <phoneticPr fontId="4"/>
  </si>
  <si>
    <t>協力金支給額</t>
    <rPh sb="0" eb="3">
      <t>キョウリョクキン</t>
    </rPh>
    <rPh sb="3" eb="6">
      <t>シキュウガク</t>
    </rPh>
    <phoneticPr fontId="4"/>
  </si>
  <si>
    <t>①</t>
    <phoneticPr fontId="2"/>
  </si>
  <si>
    <t>全市町村（44市町村）</t>
    <rPh sb="0" eb="1">
      <t>ゼン</t>
    </rPh>
    <rPh sb="1" eb="4">
      <t>シチョウソン</t>
    </rPh>
    <rPh sb="7" eb="10">
      <t>シチョウソン</t>
    </rPh>
    <phoneticPr fontId="2"/>
  </si>
  <si>
    <t>結城市</t>
    <rPh sb="0" eb="3">
      <t>ユウキシ</t>
    </rPh>
    <phoneticPr fontId="2"/>
  </si>
  <si>
    <t>１日当たりの売上高減少額</t>
    <rPh sb="1" eb="2">
      <t>ニチ</t>
    </rPh>
    <rPh sb="2" eb="3">
      <t>ア</t>
    </rPh>
    <rPh sb="6" eb="8">
      <t>ウリアゲ</t>
    </rPh>
    <rPh sb="8" eb="9">
      <t>ダカ</t>
    </rPh>
    <rPh sb="9" eb="11">
      <t>ゲンショウ</t>
    </rPh>
    <rPh sb="11" eb="12">
      <t>ガク</t>
    </rPh>
    <phoneticPr fontId="4"/>
  </si>
  <si>
    <t>⑥</t>
    <phoneticPr fontId="2"/>
  </si>
  <si>
    <t>⑤</t>
    <phoneticPr fontId="2"/>
  </si>
  <si>
    <t>常陸太田市</t>
    <rPh sb="0" eb="5">
      <t>ヒタチオオタシ</t>
    </rPh>
    <phoneticPr fontId="2"/>
  </si>
  <si>
    <t>取手市</t>
    <rPh sb="0" eb="3">
      <t>トリデシ</t>
    </rPh>
    <phoneticPr fontId="2"/>
  </si>
  <si>
    <t>日間</t>
    <rPh sb="0" eb="2">
      <t>ニチカン</t>
    </rPh>
    <phoneticPr fontId="2"/>
  </si>
  <si>
    <t>時短した期間</t>
    <rPh sb="0" eb="2">
      <t>ジタン</t>
    </rPh>
    <rPh sb="4" eb="6">
      <t>キカン</t>
    </rPh>
    <phoneticPr fontId="2"/>
  </si>
  <si>
    <t>から</t>
    <phoneticPr fontId="2"/>
  </si>
  <si>
    <t>まで</t>
    <phoneticPr fontId="2"/>
  </si>
  <si>
    <t>日立市</t>
    <rPh sb="0" eb="3">
      <t>ヒタチシ</t>
    </rPh>
    <phoneticPr fontId="2"/>
  </si>
  <si>
    <t>龍ケ崎市</t>
    <rPh sb="0" eb="4">
      <t>リュウガサキシ</t>
    </rPh>
    <phoneticPr fontId="2"/>
  </si>
  <si>
    <t>常総市</t>
    <rPh sb="0" eb="3">
      <t>ジョウソウシ</t>
    </rPh>
    <phoneticPr fontId="2"/>
  </si>
  <si>
    <t>高萩市</t>
    <rPh sb="0" eb="3">
      <t>タカハギシ</t>
    </rPh>
    <phoneticPr fontId="2"/>
  </si>
  <si>
    <t>北茨城市</t>
    <rPh sb="0" eb="4">
      <t>キタイバラキシ</t>
    </rPh>
    <phoneticPr fontId="2"/>
  </si>
  <si>
    <t>笠間市</t>
    <rPh sb="0" eb="3">
      <t>カサマシ</t>
    </rPh>
    <phoneticPr fontId="2"/>
  </si>
  <si>
    <t>牛久市</t>
    <rPh sb="0" eb="3">
      <t>ウシクシ</t>
    </rPh>
    <phoneticPr fontId="2"/>
  </si>
  <si>
    <t>つくば市</t>
    <rPh sb="3" eb="4">
      <t>シ</t>
    </rPh>
    <phoneticPr fontId="2"/>
  </si>
  <si>
    <t>ひたちなか市</t>
    <rPh sb="5" eb="6">
      <t>シ</t>
    </rPh>
    <phoneticPr fontId="2"/>
  </si>
  <si>
    <t>鹿嶋市</t>
    <rPh sb="0" eb="3">
      <t>カシマシ</t>
    </rPh>
    <phoneticPr fontId="2"/>
  </si>
  <si>
    <t>水戸市2</t>
    <rPh sb="0" eb="3">
      <t>ミトシ</t>
    </rPh>
    <phoneticPr fontId="2"/>
  </si>
  <si>
    <t>日立市2</t>
    <rPh sb="0" eb="3">
      <t>ヒタチシ</t>
    </rPh>
    <phoneticPr fontId="2"/>
  </si>
  <si>
    <t>土浦市2</t>
    <rPh sb="0" eb="3">
      <t>ツチウラシ</t>
    </rPh>
    <phoneticPr fontId="2"/>
  </si>
  <si>
    <t>古河市2</t>
    <rPh sb="0" eb="3">
      <t>コガシ</t>
    </rPh>
    <phoneticPr fontId="2"/>
  </si>
  <si>
    <t>石岡市2</t>
    <rPh sb="0" eb="3">
      <t>イシオカシ</t>
    </rPh>
    <phoneticPr fontId="2"/>
  </si>
  <si>
    <t>結城市2</t>
    <rPh sb="0" eb="3">
      <t>ユウキシ</t>
    </rPh>
    <phoneticPr fontId="2"/>
  </si>
  <si>
    <t>龍ケ崎市2</t>
    <rPh sb="0" eb="3">
      <t>リュウガサキ</t>
    </rPh>
    <rPh sb="3" eb="4">
      <t>シ</t>
    </rPh>
    <phoneticPr fontId="2"/>
  </si>
  <si>
    <t>常陸大宮市</t>
    <rPh sb="0" eb="4">
      <t>ヒタチオオミヤ</t>
    </rPh>
    <rPh sb="4" eb="5">
      <t>シ</t>
    </rPh>
    <phoneticPr fontId="2"/>
  </si>
  <si>
    <t>那珂市</t>
    <rPh sb="0" eb="3">
      <t>ナカシ</t>
    </rPh>
    <phoneticPr fontId="2"/>
  </si>
  <si>
    <t>筑西市</t>
    <rPh sb="0" eb="3">
      <t>チクセイシ</t>
    </rPh>
    <phoneticPr fontId="2"/>
  </si>
  <si>
    <t>坂東市</t>
    <rPh sb="0" eb="3">
      <t>バンドウシ</t>
    </rPh>
    <phoneticPr fontId="2"/>
  </si>
  <si>
    <t>稲敷市</t>
    <rPh sb="0" eb="3">
      <t>イナシキシ</t>
    </rPh>
    <phoneticPr fontId="2"/>
  </si>
  <si>
    <t>下妻市2</t>
    <rPh sb="0" eb="3">
      <t>シモツマシ</t>
    </rPh>
    <phoneticPr fontId="2"/>
  </si>
  <si>
    <t>常総市2</t>
    <rPh sb="0" eb="3">
      <t>ジョウソウシ</t>
    </rPh>
    <phoneticPr fontId="2"/>
  </si>
  <si>
    <t>常陸太田市2</t>
    <rPh sb="0" eb="5">
      <t>ヒタチオオタシ</t>
    </rPh>
    <phoneticPr fontId="2"/>
  </si>
  <si>
    <t>高萩市2</t>
    <rPh sb="0" eb="3">
      <t>タカハギシ</t>
    </rPh>
    <phoneticPr fontId="2"/>
  </si>
  <si>
    <t>北茨城市2</t>
    <rPh sb="0" eb="4">
      <t>キタイバラキシ</t>
    </rPh>
    <phoneticPr fontId="2"/>
  </si>
  <si>
    <t>笠間市2</t>
    <rPh sb="0" eb="3">
      <t>カサマシ</t>
    </rPh>
    <phoneticPr fontId="2"/>
  </si>
  <si>
    <t>取手市2</t>
    <rPh sb="0" eb="3">
      <t>トリデシ</t>
    </rPh>
    <phoneticPr fontId="2"/>
  </si>
  <si>
    <t>牛久市2</t>
    <rPh sb="0" eb="3">
      <t>ウシクシ</t>
    </rPh>
    <phoneticPr fontId="2"/>
  </si>
  <si>
    <t>つくば市2</t>
    <rPh sb="3" eb="4">
      <t>シ</t>
    </rPh>
    <phoneticPr fontId="2"/>
  </si>
  <si>
    <t>ひたちなか市2</t>
    <rPh sb="5" eb="6">
      <t>シ</t>
    </rPh>
    <phoneticPr fontId="2"/>
  </si>
  <si>
    <t>鹿嶋市2</t>
    <rPh sb="0" eb="3">
      <t>カシマシ</t>
    </rPh>
    <phoneticPr fontId="2"/>
  </si>
  <si>
    <t>潮来市2</t>
    <rPh sb="0" eb="3">
      <t>イタコシ</t>
    </rPh>
    <phoneticPr fontId="2"/>
  </si>
  <si>
    <t>守谷市2</t>
    <rPh sb="0" eb="3">
      <t>モリヤシ</t>
    </rPh>
    <phoneticPr fontId="2"/>
  </si>
  <si>
    <t>常陸大宮市2</t>
    <rPh sb="0" eb="2">
      <t>ヒタチ</t>
    </rPh>
    <rPh sb="2" eb="5">
      <t>オオミヤシ</t>
    </rPh>
    <phoneticPr fontId="2"/>
  </si>
  <si>
    <t>那珂市2</t>
    <rPh sb="0" eb="3">
      <t>ナカシ</t>
    </rPh>
    <phoneticPr fontId="2"/>
  </si>
  <si>
    <t>筑西市2</t>
    <rPh sb="0" eb="2">
      <t>チクセイ</t>
    </rPh>
    <rPh sb="2" eb="3">
      <t>シ</t>
    </rPh>
    <phoneticPr fontId="2"/>
  </si>
  <si>
    <t>坂東市2</t>
    <rPh sb="0" eb="3">
      <t>バンドウシ</t>
    </rPh>
    <phoneticPr fontId="2"/>
  </si>
  <si>
    <t>稲敷市2</t>
    <rPh sb="0" eb="3">
      <t>イナシキシ</t>
    </rPh>
    <phoneticPr fontId="2"/>
  </si>
  <si>
    <t>かすみがうら市2</t>
    <rPh sb="6" eb="7">
      <t>シ</t>
    </rPh>
    <phoneticPr fontId="2"/>
  </si>
  <si>
    <t>桜川市2</t>
    <rPh sb="0" eb="3">
      <t>サクラガワシ</t>
    </rPh>
    <phoneticPr fontId="2"/>
  </si>
  <si>
    <t>神栖市2</t>
    <rPh sb="0" eb="2">
      <t>カミス</t>
    </rPh>
    <rPh sb="2" eb="3">
      <t>シ</t>
    </rPh>
    <phoneticPr fontId="2"/>
  </si>
  <si>
    <t>行方市2</t>
    <rPh sb="0" eb="2">
      <t>ナメガタ</t>
    </rPh>
    <rPh sb="2" eb="3">
      <t>シ</t>
    </rPh>
    <phoneticPr fontId="2"/>
  </si>
  <si>
    <t>鉾田市2</t>
    <rPh sb="0" eb="3">
      <t>ホコタシ</t>
    </rPh>
    <phoneticPr fontId="2"/>
  </si>
  <si>
    <t>つくばみらい市2</t>
    <rPh sb="6" eb="7">
      <t>シ</t>
    </rPh>
    <phoneticPr fontId="2"/>
  </si>
  <si>
    <t>小美玉市2</t>
    <rPh sb="0" eb="4">
      <t>オミタマシ</t>
    </rPh>
    <phoneticPr fontId="2"/>
  </si>
  <si>
    <t>茨城町2</t>
    <rPh sb="0" eb="3">
      <t>イバラキマチ</t>
    </rPh>
    <phoneticPr fontId="2"/>
  </si>
  <si>
    <t>大洗町2</t>
    <rPh sb="0" eb="3">
      <t>オオアライマチ</t>
    </rPh>
    <phoneticPr fontId="2"/>
  </si>
  <si>
    <t>城里町2</t>
    <rPh sb="0" eb="3">
      <t>シロサトマチ</t>
    </rPh>
    <phoneticPr fontId="2"/>
  </si>
  <si>
    <t>東海村2</t>
    <rPh sb="0" eb="3">
      <t>トウカイムラ</t>
    </rPh>
    <phoneticPr fontId="2"/>
  </si>
  <si>
    <t>大子町2</t>
    <rPh sb="0" eb="3">
      <t>ダイゴマチ</t>
    </rPh>
    <phoneticPr fontId="2"/>
  </si>
  <si>
    <t>美浦村2</t>
    <rPh sb="0" eb="3">
      <t>ミホムラ</t>
    </rPh>
    <phoneticPr fontId="2"/>
  </si>
  <si>
    <t>阿見町2</t>
    <rPh sb="0" eb="3">
      <t>アミマチ</t>
    </rPh>
    <phoneticPr fontId="2"/>
  </si>
  <si>
    <t>河内町2</t>
    <rPh sb="0" eb="3">
      <t>カワチマチ</t>
    </rPh>
    <phoneticPr fontId="2"/>
  </si>
  <si>
    <t>八千代町2</t>
    <rPh sb="0" eb="4">
      <t>ヤチヨマチ</t>
    </rPh>
    <phoneticPr fontId="2"/>
  </si>
  <si>
    <t>五霞町2</t>
    <rPh sb="0" eb="3">
      <t>ゴカマチ</t>
    </rPh>
    <phoneticPr fontId="2"/>
  </si>
  <si>
    <t>境町2</t>
    <rPh sb="0" eb="2">
      <t>サカイマチ</t>
    </rPh>
    <phoneticPr fontId="2"/>
  </si>
  <si>
    <t>利根町2</t>
    <rPh sb="0" eb="3">
      <t>トネマチ</t>
    </rPh>
    <phoneticPr fontId="2"/>
  </si>
  <si>
    <t>開店日</t>
    <rPh sb="0" eb="3">
      <t>カイテンビ</t>
    </rPh>
    <phoneticPr fontId="2"/>
  </si>
  <si>
    <r>
      <t>開業から</t>
    </r>
    <r>
      <rPr>
        <sz val="16"/>
        <color rgb="FFFF0000"/>
        <rFont val="ＭＳ Ｐゴシック"/>
        <family val="3"/>
        <charset val="128"/>
      </rPr>
      <t>時短要請前日</t>
    </r>
    <r>
      <rPr>
        <sz val="16"/>
        <rFont val="ＭＳ Ｐゴシック"/>
        <family val="3"/>
        <charset val="128"/>
      </rPr>
      <t>までの日数</t>
    </r>
    <rPh sb="0" eb="2">
      <t>カイギョウ</t>
    </rPh>
    <rPh sb="4" eb="8">
      <t>ジタンヨウセイ</t>
    </rPh>
    <rPh sb="8" eb="10">
      <t>ゼンジツ</t>
    </rPh>
    <rPh sb="13" eb="15">
      <t>ニッスウ</t>
    </rPh>
    <phoneticPr fontId="2"/>
  </si>
  <si>
    <t>令和元年年間売上高</t>
    <rPh sb="4" eb="6">
      <t>ネンカン</t>
    </rPh>
    <phoneticPr fontId="2"/>
  </si>
  <si>
    <t>令和２年年間売上高</t>
    <rPh sb="3" eb="4">
      <t>ネン</t>
    </rPh>
    <rPh sb="4" eb="6">
      <t>ネンカン</t>
    </rPh>
    <phoneticPr fontId="2"/>
  </si>
  <si>
    <t>⑦</t>
    <phoneticPr fontId="2"/>
  </si>
  <si>
    <t>時短要請市町村</t>
    <rPh sb="0" eb="4">
      <t>ジタンヨウセイ</t>
    </rPh>
    <rPh sb="4" eb="7">
      <t>シチョウソン</t>
    </rPh>
    <phoneticPr fontId="2"/>
  </si>
  <si>
    <t>まん延防止重点措置区域（指定日）</t>
    <rPh sb="2" eb="5">
      <t>エンボウシ</t>
    </rPh>
    <rPh sb="5" eb="11">
      <t>ジュウテンソチクイキ</t>
    </rPh>
    <rPh sb="12" eb="15">
      <t>シテイビ</t>
    </rPh>
    <phoneticPr fontId="2"/>
  </si>
  <si>
    <t>（非表示）</t>
    <rPh sb="1" eb="4">
      <t>ヒヒョウジ</t>
    </rPh>
    <phoneticPr fontId="2"/>
  </si>
  <si>
    <t>←まん延防止重点措置区域（×0.4）</t>
    <rPh sb="4" eb="6">
      <t>ボウシ</t>
    </rPh>
    <rPh sb="6" eb="8">
      <t>ジュウテン</t>
    </rPh>
    <rPh sb="8" eb="10">
      <t>ソチ</t>
    </rPh>
    <rPh sb="10" eb="12">
      <t>クイキ</t>
    </rPh>
    <phoneticPr fontId="2"/>
  </si>
  <si>
    <t>←まん延防止重点措置区域外（×0.3）</t>
    <rPh sb="4" eb="6">
      <t>ボウシ</t>
    </rPh>
    <rPh sb="6" eb="8">
      <t>ジュウテン</t>
    </rPh>
    <rPh sb="8" eb="10">
      <t>ソチ</t>
    </rPh>
    <rPh sb="10" eb="12">
      <t>クイキ</t>
    </rPh>
    <rPh sb="12" eb="13">
      <t>ソト</t>
    </rPh>
    <phoneticPr fontId="2"/>
  </si>
  <si>
    <t>（非表示）</t>
    <rPh sb="1" eb="4">
      <t>ヒヒョウジ</t>
    </rPh>
    <phoneticPr fontId="4"/>
  </si>
  <si>
    <t>（非表示）</t>
    <rPh sb="1" eb="4">
      <t>ヒヒョウジ</t>
    </rPh>
    <phoneticPr fontId="2"/>
  </si>
  <si>
    <t>（1日当たりの売上高減少額×0.4）</t>
    <rPh sb="2" eb="3">
      <t>ニチ</t>
    </rPh>
    <rPh sb="3" eb="4">
      <t>ア</t>
    </rPh>
    <phoneticPr fontId="2"/>
  </si>
  <si>
    <t>←まん延防止重点措置区域外の単価比較</t>
    <rPh sb="3" eb="13">
      <t>エンボウシジュウテンソチクイキガイ</t>
    </rPh>
    <rPh sb="14" eb="18">
      <t>タンカヒカク</t>
    </rPh>
    <phoneticPr fontId="2"/>
  </si>
  <si>
    <t>（開店日から時短要請前日までの１日当たりの売上高×0.3）</t>
    <rPh sb="1" eb="4">
      <t>カイテンビ</t>
    </rPh>
    <rPh sb="6" eb="10">
      <t>ジタンヨウセイ</t>
    </rPh>
    <rPh sb="10" eb="12">
      <t>ゼンジツ</t>
    </rPh>
    <phoneticPr fontId="2"/>
  </si>
  <si>
    <t>←指定日を手入力。</t>
    <rPh sb="1" eb="4">
      <t>シテイビ</t>
    </rPh>
    <rPh sb="5" eb="8">
      <t>テニュウリョク</t>
    </rPh>
    <phoneticPr fontId="2"/>
  </si>
  <si>
    <r>
      <t>開店日から</t>
    </r>
    <r>
      <rPr>
        <b/>
        <sz val="14"/>
        <color rgb="FFFF0000"/>
        <rFont val="ＭＳ Ｐゴシック"/>
        <family val="3"/>
        <charset val="128"/>
      </rPr>
      <t>時短要請前日</t>
    </r>
    <r>
      <rPr>
        <sz val="14"/>
        <rFont val="ＭＳ Ｐゴシック"/>
        <family val="3"/>
        <charset val="128"/>
      </rPr>
      <t>までの売上高（税抜）</t>
    </r>
    <rPh sb="0" eb="3">
      <t>カイテンビ</t>
    </rPh>
    <rPh sb="5" eb="9">
      <t>ジタンヨウセイ</t>
    </rPh>
    <rPh sb="9" eb="11">
      <t>ゼンジツ</t>
    </rPh>
    <rPh sb="14" eb="16">
      <t>ウリアゲ</t>
    </rPh>
    <rPh sb="16" eb="17">
      <t>ダカ</t>
    </rPh>
    <rPh sb="18" eb="20">
      <t>ゼイヌ</t>
    </rPh>
    <phoneticPr fontId="2"/>
  </si>
  <si>
    <t>まん延防止重点措置区域（第２弾指定日）</t>
    <rPh sb="2" eb="5">
      <t>エンボウシ</t>
    </rPh>
    <rPh sb="5" eb="11">
      <t>ジュウテンソチクイキ</t>
    </rPh>
    <rPh sb="12" eb="13">
      <t>ダイ</t>
    </rPh>
    <rPh sb="14" eb="15">
      <t>ダン</t>
    </rPh>
    <rPh sb="15" eb="18">
      <t>シテイビ</t>
    </rPh>
    <phoneticPr fontId="2"/>
  </si>
  <si>
    <t>第一弾（まん防以外の日数）</t>
    <rPh sb="0" eb="3">
      <t>ダイイチダン</t>
    </rPh>
    <rPh sb="6" eb="7">
      <t>ボウ</t>
    </rPh>
    <rPh sb="7" eb="9">
      <t>イガイ</t>
    </rPh>
    <rPh sb="10" eb="12">
      <t>ニッスウ</t>
    </rPh>
    <phoneticPr fontId="2"/>
  </si>
  <si>
    <t>第一弾（まん防の日数）</t>
    <rPh sb="0" eb="3">
      <t>ダイイチダン</t>
    </rPh>
    <rPh sb="6" eb="7">
      <t>ボウ</t>
    </rPh>
    <rPh sb="8" eb="10">
      <t>ニッスウ</t>
    </rPh>
    <phoneticPr fontId="2"/>
  </si>
  <si>
    <t>第二弾（まん防以外の日数）</t>
    <rPh sb="0" eb="1">
      <t>ダイ</t>
    </rPh>
    <rPh sb="1" eb="3">
      <t>ニダン</t>
    </rPh>
    <rPh sb="6" eb="7">
      <t>ボウ</t>
    </rPh>
    <rPh sb="7" eb="9">
      <t>イガイ</t>
    </rPh>
    <rPh sb="10" eb="12">
      <t>ニッスウ</t>
    </rPh>
    <phoneticPr fontId="2"/>
  </si>
  <si>
    <t>第二弾（まん防の日数）</t>
    <rPh sb="0" eb="1">
      <t>ダイ</t>
    </rPh>
    <rPh sb="1" eb="3">
      <t>ニダン</t>
    </rPh>
    <rPh sb="6" eb="7">
      <t>ボウ</t>
    </rPh>
    <rPh sb="8" eb="10">
      <t>ニッスウ</t>
    </rPh>
    <phoneticPr fontId="2"/>
  </si>
  <si>
    <t>（非表示）</t>
    <rPh sb="1" eb="4">
      <t>ヒヒョウジ</t>
    </rPh>
    <phoneticPr fontId="2"/>
  </si>
  <si>
    <r>
      <t>１日当たりの協力金額</t>
    </r>
    <r>
      <rPr>
        <sz val="10"/>
        <rFont val="ＭＳ Ｐゴシック"/>
        <family val="3"/>
        <charset val="128"/>
      </rPr>
      <t>（まん延防止重点措置区域）</t>
    </r>
    <phoneticPr fontId="4"/>
  </si>
  <si>
    <t>緊急事態宣言（指定日）</t>
    <rPh sb="0" eb="6">
      <t>キンキュウジタイセンゲン</t>
    </rPh>
    <rPh sb="7" eb="10">
      <t>シテイビ</t>
    </rPh>
    <phoneticPr fontId="2"/>
  </si>
  <si>
    <r>
      <t>１日当たりの協力金額</t>
    </r>
    <r>
      <rPr>
        <sz val="10"/>
        <rFont val="ＭＳ Ｐゴシック"/>
        <family val="3"/>
        <charset val="128"/>
      </rPr>
      <t>（緊急事態宣言区域）</t>
    </r>
    <rPh sb="11" eb="17">
      <t>キンキュウジタイセンゲン</t>
    </rPh>
    <phoneticPr fontId="4"/>
  </si>
  <si>
    <t>緊急事態宣言の日数</t>
    <rPh sb="0" eb="6">
      <t>キンキュウジタイセンゲン</t>
    </rPh>
    <rPh sb="7" eb="9">
      <t>ニッスウ</t>
    </rPh>
    <phoneticPr fontId="2"/>
  </si>
  <si>
    <r>
      <rPr>
        <sz val="16"/>
        <rFont val="ＭＳ Ｐゴシック"/>
        <family val="3"/>
        <charset val="128"/>
      </rPr>
      <t xml:space="preserve">１日当たりの協力金額
</t>
    </r>
    <r>
      <rPr>
        <sz val="12"/>
        <rFont val="ＭＳ Ｐゴシック"/>
        <family val="3"/>
        <charset val="128"/>
      </rPr>
      <t>（緊急事態宣言区域及びまん延防止重点措置区域）</t>
    </r>
    <rPh sb="12" eb="21">
      <t>キンキュウジタイセンゲンクイキオヨ</t>
    </rPh>
    <rPh sb="25" eb="27">
      <t>ボウシ</t>
    </rPh>
    <rPh sb="27" eb="29">
      <t>ジュウテン</t>
    </rPh>
    <rPh sb="29" eb="31">
      <t>ソチ</t>
    </rPh>
    <rPh sb="31" eb="33">
      <t>クイキ</t>
    </rPh>
    <phoneticPr fontId="4"/>
  </si>
  <si>
    <r>
      <t>１日当たりの協力金額</t>
    </r>
    <r>
      <rPr>
        <sz val="10"/>
        <rFont val="ＭＳ Ｐゴシック"/>
        <family val="3"/>
        <charset val="128"/>
      </rPr>
      <t>（その他区域）</t>
    </r>
    <rPh sb="13" eb="14">
      <t>タ</t>
    </rPh>
    <rPh sb="14" eb="16">
      <t>クイキ</t>
    </rPh>
    <phoneticPr fontId="4"/>
  </si>
  <si>
    <r>
      <rPr>
        <sz val="16"/>
        <rFont val="ＭＳ Ｐゴシック"/>
        <family val="3"/>
        <charset val="128"/>
      </rPr>
      <t>１日当たりの協力金額</t>
    </r>
    <r>
      <rPr>
        <sz val="11"/>
        <rFont val="ＭＳ Ｐゴシック"/>
        <family val="3"/>
        <charset val="128"/>
      </rPr>
      <t>（その他区域）</t>
    </r>
    <rPh sb="13" eb="14">
      <t>タ</t>
    </rPh>
    <rPh sb="14" eb="16">
      <t>クイキ</t>
    </rPh>
    <phoneticPr fontId="4"/>
  </si>
  <si>
    <t>③</t>
    <phoneticPr fontId="2"/>
  </si>
  <si>
    <t>協力金額の算出</t>
    <rPh sb="0" eb="3">
      <t>キョウリョクキン</t>
    </rPh>
    <rPh sb="3" eb="4">
      <t>ガク</t>
    </rPh>
    <rPh sb="5" eb="7">
      <t>サンシュツ</t>
    </rPh>
    <phoneticPr fontId="2"/>
  </si>
  <si>
    <t>÷</t>
    <phoneticPr fontId="2"/>
  </si>
  <si>
    <t>×</t>
    <phoneticPr fontId="2"/>
  </si>
  <si>
    <t>×</t>
    <phoneticPr fontId="2"/>
  </si>
  <si>
    <t>=</t>
    <phoneticPr fontId="2"/>
  </si>
  <si>
    <t>=</t>
    <phoneticPr fontId="2"/>
  </si>
  <si>
    <t>（係数）</t>
    <rPh sb="1" eb="3">
      <t>ケイスウ</t>
    </rPh>
    <phoneticPr fontId="2"/>
  </si>
  <si>
    <t>×</t>
    <phoneticPr fontId="2"/>
  </si>
  <si>
    <t>・40,000円未満は「40,000円」
・千円未満は切り上げ</t>
    <phoneticPr fontId="2"/>
  </si>
  <si>
    <t>⇒</t>
    <phoneticPr fontId="2"/>
  </si>
  <si>
    <t>⇒</t>
    <phoneticPr fontId="2"/>
  </si>
  <si>
    <t>「緊急事態宣言」区域・期間</t>
    <rPh sb="1" eb="7">
      <t>キンキュウジタイセンゲン</t>
    </rPh>
    <rPh sb="8" eb="10">
      <t>クイキ</t>
    </rPh>
    <rPh sb="11" eb="13">
      <t>キカン</t>
    </rPh>
    <phoneticPr fontId="2"/>
  </si>
  <si>
    <t>・30,000円未満は「30,000円」
・千円未満は切り上げ</t>
    <phoneticPr fontId="2"/>
  </si>
  <si>
    <t>「まん延防止等重点措置」
区域・期間</t>
    <rPh sb="3" eb="6">
      <t>エンボウシ</t>
    </rPh>
    <rPh sb="6" eb="7">
      <t>トウ</t>
    </rPh>
    <rPh sb="7" eb="11">
      <t>ジュウテンソチ</t>
    </rPh>
    <rPh sb="13" eb="15">
      <t>クイキ</t>
    </rPh>
    <rPh sb="16" eb="18">
      <t>キカン</t>
    </rPh>
    <phoneticPr fontId="2"/>
  </si>
  <si>
    <t>・25,000円未満は「25,000円」
・千円未満は切り上げ</t>
    <phoneticPr fontId="2"/>
  </si>
  <si>
    <t>「その他」区域・期間</t>
    <rPh sb="3" eb="4">
      <t>タ</t>
    </rPh>
    <rPh sb="5" eb="7">
      <t>クイキ</t>
    </rPh>
    <rPh sb="8" eb="10">
      <t>キカン</t>
    </rPh>
    <phoneticPr fontId="2"/>
  </si>
  <si>
    <t>（１）「緊急事態宣言」区域・期間</t>
    <rPh sb="4" eb="10">
      <t>キンキュウジタイセンゲン</t>
    </rPh>
    <rPh sb="11" eb="13">
      <t>クイキ</t>
    </rPh>
    <rPh sb="14" eb="16">
      <t>キカン</t>
    </rPh>
    <phoneticPr fontId="2"/>
  </si>
  <si>
    <t>(１日あたりの協力金額）</t>
    <phoneticPr fontId="2"/>
  </si>
  <si>
    <t>（１）の協力金額</t>
    <rPh sb="4" eb="8">
      <t>キョウリョクキンガク</t>
    </rPh>
    <phoneticPr fontId="2"/>
  </si>
  <si>
    <t>（２）「まん延防止重点措置」区域・期間</t>
    <rPh sb="7" eb="9">
      <t>ボウシ</t>
    </rPh>
    <rPh sb="9" eb="11">
      <t>ジュウテン</t>
    </rPh>
    <rPh sb="11" eb="13">
      <t>ソチ</t>
    </rPh>
    <rPh sb="14" eb="16">
      <t>クイキ</t>
    </rPh>
    <rPh sb="17" eb="19">
      <t>キカン</t>
    </rPh>
    <phoneticPr fontId="2"/>
  </si>
  <si>
    <t>（２）の協力金額</t>
    <rPh sb="4" eb="8">
      <t>キョウリョクキンガク</t>
    </rPh>
    <phoneticPr fontId="2"/>
  </si>
  <si>
    <t>（３）「その他」区域・期間</t>
    <rPh sb="6" eb="7">
      <t>タ</t>
    </rPh>
    <rPh sb="8" eb="10">
      <t>クイキ</t>
    </rPh>
    <rPh sb="11" eb="13">
      <t>キカン</t>
    </rPh>
    <phoneticPr fontId="2"/>
  </si>
  <si>
    <t>（３）の協力金額</t>
    <rPh sb="4" eb="8">
      <t>キョウリョクキンガク</t>
    </rPh>
    <phoneticPr fontId="2"/>
  </si>
  <si>
    <r>
      <t>開店から</t>
    </r>
    <r>
      <rPr>
        <sz val="16"/>
        <color rgb="FFFF0000"/>
        <rFont val="ＭＳ Ｐゴシック"/>
        <family val="3"/>
        <charset val="128"/>
      </rPr>
      <t>時短要請前日</t>
    </r>
    <r>
      <rPr>
        <sz val="16"/>
        <rFont val="ＭＳ Ｐゴシック"/>
        <family val="3"/>
        <charset val="128"/>
      </rPr>
      <t>までの日数</t>
    </r>
    <rPh sb="0" eb="2">
      <t>カイテン</t>
    </rPh>
    <rPh sb="4" eb="8">
      <t>ジタンヨウセイ</t>
    </rPh>
    <rPh sb="8" eb="10">
      <t>ゼンジツ</t>
    </rPh>
    <rPh sb="13" eb="15">
      <t>ニッスウ</t>
    </rPh>
    <phoneticPr fontId="2"/>
  </si>
  <si>
    <t>「店舗のある市町村」・「時短した期間」の入力</t>
    <rPh sb="1" eb="3">
      <t>テンポ</t>
    </rPh>
    <rPh sb="6" eb="9">
      <t>シチョウソン</t>
    </rPh>
    <rPh sb="12" eb="14">
      <t>ジタン</t>
    </rPh>
    <rPh sb="16" eb="18">
      <t>キカン</t>
    </rPh>
    <rPh sb="20" eb="22">
      <t>ニュウリョク</t>
    </rPh>
    <phoneticPr fontId="2"/>
  </si>
  <si>
    <t>「開店日」・「開店から時短要請前日までの売上高（税抜）」の入力</t>
    <rPh sb="1" eb="4">
      <t>カイテンビ</t>
    </rPh>
    <rPh sb="7" eb="9">
      <t>カイテン</t>
    </rPh>
    <rPh sb="11" eb="15">
      <t>ジタンヨウセイ</t>
    </rPh>
    <rPh sb="15" eb="17">
      <t>ゼンジツ</t>
    </rPh>
    <rPh sb="20" eb="23">
      <t>ウリアゲダカ</t>
    </rPh>
    <rPh sb="24" eb="26">
      <t>ゼイヌ</t>
    </rPh>
    <rPh sb="29" eb="31">
      <t>ニュウリョク</t>
    </rPh>
    <phoneticPr fontId="2"/>
  </si>
  <si>
    <t>（開店から時短要請前日までの日数）</t>
    <phoneticPr fontId="2"/>
  </si>
  <si>
    <t>＜注意点＞</t>
    <rPh sb="1" eb="4">
      <t>チュウイテン</t>
    </rPh>
    <phoneticPr fontId="2"/>
  </si>
  <si>
    <t>＜使用方法＞</t>
    <rPh sb="1" eb="5">
      <t>シヨウホウホウ</t>
    </rPh>
    <phoneticPr fontId="2"/>
  </si>
  <si>
    <t>「①「店舗のある市町村」・「時短した期間」の入力」について</t>
    <phoneticPr fontId="2"/>
  </si>
  <si>
    <t>「③ 協力金額の算出」について</t>
    <phoneticPr fontId="2"/>
  </si>
  <si>
    <t>＜別表＞売上高方式（新規開店）の使用方法・注意点</t>
    <rPh sb="1" eb="3">
      <t>ベッピョウ</t>
    </rPh>
    <rPh sb="4" eb="9">
      <t>ウリアゲダカホウシキ</t>
    </rPh>
    <rPh sb="10" eb="14">
      <t>シンキカイテン</t>
    </rPh>
    <rPh sb="16" eb="20">
      <t>シヨウホウホウ</t>
    </rPh>
    <rPh sb="21" eb="24">
      <t>チュウイテン</t>
    </rPh>
    <phoneticPr fontId="2"/>
  </si>
  <si>
    <t>「② 「開店日」・「開店から時短要請前日までの売上高（税抜）」の入力」について</t>
    <phoneticPr fontId="2"/>
  </si>
  <si>
    <t>③</t>
    <phoneticPr fontId="2"/>
  </si>
  <si>
    <t>協力金額の算出</t>
    <phoneticPr fontId="2"/>
  </si>
  <si>
    <t>（１）「緊急事態宣言・まん延防止重点措置」区域・期間</t>
    <rPh sb="4" eb="10">
      <t>キンキュウジタイセンゲン</t>
    </rPh>
    <rPh sb="21" eb="23">
      <t>クイキ</t>
    </rPh>
    <rPh sb="24" eb="26">
      <t>キカン</t>
    </rPh>
    <phoneticPr fontId="2"/>
  </si>
  <si>
    <t>×</t>
    <phoneticPr fontId="2"/>
  </si>
  <si>
    <t>=</t>
    <phoneticPr fontId="2"/>
  </si>
  <si>
    <t>※千円未満切り上げ</t>
    <rPh sb="1" eb="5">
      <t>センエンミマン</t>
    </rPh>
    <rPh sb="5" eb="6">
      <t>キ</t>
    </rPh>
    <rPh sb="7" eb="8">
      <t>ア</t>
    </rPh>
    <phoneticPr fontId="2"/>
  </si>
  <si>
    <t>緊急事態宣言（日数）</t>
    <rPh sb="0" eb="6">
      <t>キンキュウジタイセンゲン</t>
    </rPh>
    <rPh sb="7" eb="9">
      <t>ニッスウ</t>
    </rPh>
    <phoneticPr fontId="2"/>
  </si>
  <si>
    <t>協力金額（緊急事態宣言）</t>
    <rPh sb="0" eb="4">
      <t>キョウリョクキンガク</t>
    </rPh>
    <rPh sb="5" eb="11">
      <t>キンキュウジタイセンゲン</t>
    </rPh>
    <phoneticPr fontId="2"/>
  </si>
  <si>
    <t>(１日あたりの協力金額）</t>
    <phoneticPr fontId="2"/>
  </si>
  <si>
    <t>まん延防止（日数）</t>
    <rPh sb="2" eb="3">
      <t>エン</t>
    </rPh>
    <rPh sb="3" eb="5">
      <t>ボウシ</t>
    </rPh>
    <rPh sb="6" eb="8">
      <t>ニッスウ</t>
    </rPh>
    <phoneticPr fontId="2"/>
  </si>
  <si>
    <t>協力金額（まん延防止）</t>
    <rPh sb="0" eb="4">
      <t>キョウリョクキンガク</t>
    </rPh>
    <rPh sb="7" eb="10">
      <t>エンボウシ</t>
    </rPh>
    <phoneticPr fontId="2"/>
  </si>
  <si>
    <t>（２）「その他」区域・期間</t>
    <rPh sb="6" eb="7">
      <t>タ</t>
    </rPh>
    <rPh sb="8" eb="10">
      <t>クイキ</t>
    </rPh>
    <rPh sb="11" eb="13">
      <t>キカン</t>
    </rPh>
    <phoneticPr fontId="2"/>
  </si>
  <si>
    <t>協力金額（その他）</t>
    <rPh sb="0" eb="4">
      <t>キョウリョクキンガク</t>
    </rPh>
    <rPh sb="7" eb="8">
      <t>タ</t>
    </rPh>
    <phoneticPr fontId="2"/>
  </si>
  <si>
    <t>令和３年８～９月売上高（税抜）</t>
    <phoneticPr fontId="2"/>
  </si>
  <si>
    <t>（開店日から時短要請前日までの売上高）</t>
    <phoneticPr fontId="2"/>
  </si>
  <si>
    <t>＜別表＞売上高減少方式（新規開店）の使用方法・注意点</t>
    <rPh sb="1" eb="3">
      <t>ベッピョウ</t>
    </rPh>
    <rPh sb="4" eb="6">
      <t>ウリアゲ</t>
    </rPh>
    <rPh sb="6" eb="7">
      <t>ダカ</t>
    </rPh>
    <rPh sb="7" eb="9">
      <t>ゲンショウ</t>
    </rPh>
    <rPh sb="9" eb="11">
      <t>ホウシキ</t>
    </rPh>
    <rPh sb="12" eb="16">
      <t>シンキカイテン</t>
    </rPh>
    <rPh sb="18" eb="22">
      <t>シヨウホウホウ</t>
    </rPh>
    <rPh sb="23" eb="26">
      <t>チュウイテン</t>
    </rPh>
    <phoneticPr fontId="2"/>
  </si>
  <si>
    <t>「開店日」・「売上高」の入力</t>
    <rPh sb="1" eb="4">
      <t>カイテンビ</t>
    </rPh>
    <rPh sb="7" eb="10">
      <t>ウリアゲダカ</t>
    </rPh>
    <rPh sb="12" eb="14">
      <t>ニュウリョク</t>
    </rPh>
    <phoneticPr fontId="2"/>
  </si>
  <si>
    <t>「② 「開店日」・「売上高」の入力」について</t>
    <phoneticPr fontId="2"/>
  </si>
  <si>
    <t>=</t>
    <phoneticPr fontId="2"/>
  </si>
  <si>
    <t>令和３年８～９月売上高（税抜）</t>
    <phoneticPr fontId="2"/>
  </si>
  <si>
    <t>（参照月の日数）</t>
    <rPh sb="1" eb="3">
      <t>サンショウ</t>
    </rPh>
    <rPh sb="3" eb="4">
      <t>ツキ</t>
    </rPh>
    <rPh sb="5" eb="7">
      <t>ニッスウ</t>
    </rPh>
    <phoneticPr fontId="2"/>
  </si>
  <si>
    <t>１日あたりの売上高</t>
    <rPh sb="1" eb="2">
      <t>ニチ</t>
    </rPh>
    <rPh sb="6" eb="9">
      <t>ウリアゲダカ</t>
    </rPh>
    <phoneticPr fontId="2"/>
  </si>
  <si>
    <t>＝</t>
    <phoneticPr fontId="2"/>
  </si>
  <si>
    <t>開店日から時短要請前日までの1日当たりの売上高から令和３年の８、９月の1日当たりの売上高を差し引いた額</t>
    <rPh sb="15" eb="16">
      <t>ニチ</t>
    </rPh>
    <rPh sb="16" eb="17">
      <t>ア</t>
    </rPh>
    <rPh sb="36" eb="37">
      <t>ニチ</t>
    </rPh>
    <rPh sb="37" eb="38">
      <t>ア</t>
    </rPh>
    <rPh sb="45" eb="46">
      <t>サ</t>
    </rPh>
    <rPh sb="47" eb="48">
      <t>ヒ</t>
    </rPh>
    <rPh sb="50" eb="51">
      <t>ガク</t>
    </rPh>
    <phoneticPr fontId="2"/>
  </si>
  <si>
    <t>開店日から時短要請前日までの売上高（税抜）</t>
    <rPh sb="0" eb="3">
      <t>カイテンビ</t>
    </rPh>
    <rPh sb="5" eb="9">
      <t>ジタンヨウセイ</t>
    </rPh>
    <rPh sb="9" eb="11">
      <t>ゼンジツ</t>
    </rPh>
    <phoneticPr fontId="2"/>
  </si>
  <si>
    <t>(b)-(d)</t>
    <phoneticPr fontId="2"/>
  </si>
  <si>
    <t>（f又はi　いずれか低い方）</t>
    <rPh sb="2" eb="3">
      <t>マタ</t>
    </rPh>
    <rPh sb="10" eb="11">
      <t>ヒク</t>
    </rPh>
    <rPh sb="12" eb="13">
      <t>ホウ</t>
    </rPh>
    <phoneticPr fontId="2"/>
  </si>
  <si>
    <t>（時短日数）</t>
    <rPh sb="1" eb="3">
      <t>ジタン</t>
    </rPh>
    <rPh sb="3" eb="5">
      <t>ニッスウ</t>
    </rPh>
    <phoneticPr fontId="2"/>
  </si>
  <si>
    <t>開店から時短要請前日までの日数</t>
    <rPh sb="0" eb="2">
      <t>カイテン</t>
    </rPh>
    <rPh sb="4" eb="8">
      <t>ジタンヨウセイ</t>
    </rPh>
    <rPh sb="8" eb="10">
      <t>ゼンジツ</t>
    </rPh>
    <rPh sb="13" eb="15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</si>
</sst>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[$-411]ggge&quot;年&quot;m&quot;月&quot;d&quot;日&quot;;@"/>
    <numFmt numFmtId="177" formatCode="0.0000"/>
    <numFmt numFmtId="178" formatCode="#,##0_);[Red]\(#,##0\)"/>
    <numFmt numFmtId="179" formatCode="0.0000_ "/>
    <numFmt numFmtId="180" formatCode="[$-411]ge\.m\.d;@"/>
    <numFmt numFmtId="181" formatCode="m/d;@"/>
    <numFmt numFmtId="182" formatCode="m&quot;月&quot;d&quot;日&quot;;@"/>
    <numFmt numFmtId="183" formatCode="0_);[Red]\(0\)"/>
    <numFmt numFmtId="184" formatCode="#,##0_ "/>
    <numFmt numFmtId="185" formatCode="#,##0_ ;[Red]\-#,##0\ "/>
  </numFmts>
  <fonts count="3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18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0" borderId="4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177" fontId="7" fillId="0" borderId="0" xfId="0" applyNumberFormat="1" applyFont="1" applyBorder="1" applyAlignment="1" applyProtection="1">
      <alignment vertical="center"/>
      <protection hidden="1"/>
    </xf>
    <xf numFmtId="177" fontId="9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11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38" fontId="6" fillId="0" borderId="0" xfId="0" applyNumberFormat="1" applyFont="1" applyProtection="1">
      <alignment vertical="center"/>
    </xf>
    <xf numFmtId="0" fontId="5" fillId="0" borderId="7" xfId="0" applyFont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13" fillId="0" borderId="1" xfId="0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180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Protection="1">
      <alignment vertical="center"/>
    </xf>
    <xf numFmtId="38" fontId="5" fillId="0" borderId="0" xfId="1" applyFont="1" applyFill="1" applyBorder="1" applyAlignment="1" applyProtection="1">
      <alignment horizontal="right" vertical="center"/>
      <protection hidden="1"/>
    </xf>
    <xf numFmtId="181" fontId="0" fillId="0" borderId="0" xfId="0" applyNumberFormat="1">
      <alignment vertical="center"/>
    </xf>
    <xf numFmtId="181" fontId="0" fillId="0" borderId="9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0" xfId="0" applyNumberFormat="1">
      <alignment vertical="center"/>
    </xf>
    <xf numFmtId="176" fontId="5" fillId="0" borderId="0" xfId="0" applyNumberFormat="1" applyFont="1" applyFill="1" applyBorder="1" applyAlignment="1" applyProtection="1">
      <alignment horizontal="center" vertical="center" wrapText="1"/>
    </xf>
    <xf numFmtId="176" fontId="11" fillId="0" borderId="0" xfId="0" applyNumberFormat="1" applyFont="1" applyFill="1" applyBorder="1" applyAlignment="1" applyProtection="1">
      <alignment horizontal="center" vertical="center" wrapText="1"/>
    </xf>
    <xf numFmtId="180" fontId="0" fillId="0" borderId="10" xfId="0" applyNumberFormat="1" applyBorder="1">
      <alignment vertical="center"/>
    </xf>
    <xf numFmtId="180" fontId="0" fillId="0" borderId="11" xfId="0" applyNumberFormat="1" applyBorder="1">
      <alignment vertical="center"/>
    </xf>
    <xf numFmtId="182" fontId="0" fillId="0" borderId="0" xfId="0" applyNumberFormat="1" applyBorder="1">
      <alignment vertical="center"/>
    </xf>
    <xf numFmtId="180" fontId="0" fillId="0" borderId="1" xfId="0" applyNumberFormat="1" applyBorder="1">
      <alignment vertical="center"/>
    </xf>
    <xf numFmtId="176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/>
    </xf>
    <xf numFmtId="183" fontId="5" fillId="0" borderId="1" xfId="0" applyNumberFormat="1" applyFont="1" applyFill="1" applyBorder="1" applyAlignment="1" applyProtection="1">
      <alignment horizontal="center" vertical="center" wrapText="1"/>
    </xf>
    <xf numFmtId="182" fontId="0" fillId="0" borderId="1" xfId="0" applyNumberFormat="1" applyBorder="1" applyAlignment="1">
      <alignment vertical="center"/>
    </xf>
    <xf numFmtId="0" fontId="5" fillId="0" borderId="8" xfId="0" applyFont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82" fontId="12" fillId="0" borderId="1" xfId="0" applyNumberFormat="1" applyFont="1" applyFill="1" applyBorder="1" applyAlignment="1" applyProtection="1">
      <alignment horizontal="center" vertical="center"/>
    </xf>
    <xf numFmtId="180" fontId="12" fillId="2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83" fontId="12" fillId="0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>
      <alignment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  <protection hidden="1"/>
    </xf>
    <xf numFmtId="0" fontId="16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5" fillId="3" borderId="6" xfId="0" applyFont="1" applyFill="1" applyBorder="1" applyAlignment="1" applyProtection="1">
      <alignment horizontal="center" vertical="center"/>
    </xf>
    <xf numFmtId="176" fontId="5" fillId="3" borderId="7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</xf>
    <xf numFmtId="0" fontId="5" fillId="0" borderId="15" xfId="0" applyFont="1" applyBorder="1" applyProtection="1">
      <alignment vertical="center"/>
    </xf>
    <xf numFmtId="183" fontId="5" fillId="0" borderId="0" xfId="0" applyNumberFormat="1" applyFont="1" applyProtection="1">
      <alignment vertical="center"/>
    </xf>
    <xf numFmtId="180" fontId="12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178" fontId="5" fillId="0" borderId="0" xfId="1" applyNumberFormat="1" applyFont="1" applyBorder="1" applyAlignment="1" applyProtection="1">
      <alignment vertical="center"/>
      <protection hidden="1"/>
    </xf>
    <xf numFmtId="38" fontId="12" fillId="0" borderId="1" xfId="0" applyNumberFormat="1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178" fontId="5" fillId="0" borderId="16" xfId="1" applyNumberFormat="1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</xf>
    <xf numFmtId="178" fontId="5" fillId="0" borderId="1" xfId="1" applyNumberFormat="1" applyFont="1" applyBorder="1" applyAlignment="1" applyProtection="1">
      <alignment vertical="center"/>
      <protection hidden="1"/>
    </xf>
    <xf numFmtId="38" fontId="11" fillId="0" borderId="1" xfId="0" applyNumberFormat="1" applyFont="1" applyBorder="1" applyAlignment="1" applyProtection="1">
      <alignment vertical="center" wrapText="1"/>
    </xf>
    <xf numFmtId="176" fontId="5" fillId="2" borderId="0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176" fontId="5" fillId="0" borderId="0" xfId="0" applyNumberFormat="1" applyFont="1" applyProtection="1">
      <alignment vertical="center"/>
    </xf>
    <xf numFmtId="0" fontId="12" fillId="4" borderId="6" xfId="0" applyFont="1" applyFill="1" applyBorder="1" applyAlignment="1" applyProtection="1">
      <alignment horizontal="center" vertical="center"/>
    </xf>
    <xf numFmtId="176" fontId="12" fillId="4" borderId="6" xfId="0" applyNumberFormat="1" applyFont="1" applyFill="1" applyBorder="1" applyAlignment="1" applyProtection="1">
      <alignment horizontal="center" vertical="center" wrapText="1"/>
    </xf>
    <xf numFmtId="0" fontId="22" fillId="4" borderId="5" xfId="0" applyFont="1" applyFill="1" applyBorder="1" applyAlignment="1" applyProtection="1">
      <alignment horizontal="left" vertical="center"/>
    </xf>
    <xf numFmtId="0" fontId="5" fillId="0" borderId="1" xfId="1" applyNumberFormat="1" applyFont="1" applyBorder="1" applyAlignment="1" applyProtection="1">
      <alignment vertical="center"/>
      <protection hidden="1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85" fontId="5" fillId="0" borderId="1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top"/>
    </xf>
    <xf numFmtId="185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38" fontId="16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 wrapText="1"/>
    </xf>
    <xf numFmtId="38" fontId="12" fillId="0" borderId="20" xfId="0" applyNumberFormat="1" applyFont="1" applyBorder="1" applyAlignment="1" applyProtection="1">
      <alignment vertical="center" wrapText="1"/>
    </xf>
    <xf numFmtId="0" fontId="12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38" fontId="12" fillId="0" borderId="14" xfId="0" applyNumberFormat="1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 vertical="center"/>
    </xf>
    <xf numFmtId="0" fontId="14" fillId="0" borderId="0" xfId="0" applyFont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left" vertical="center"/>
    </xf>
    <xf numFmtId="0" fontId="29" fillId="0" borderId="0" xfId="0" applyFont="1">
      <alignment vertical="center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center" vertical="top"/>
    </xf>
    <xf numFmtId="0" fontId="12" fillId="0" borderId="0" xfId="0" applyFont="1" applyAlignment="1" applyProtection="1">
      <alignment horizontal="center" vertical="top"/>
    </xf>
    <xf numFmtId="0" fontId="30" fillId="0" borderId="0" xfId="0" applyFont="1" applyAlignment="1" applyProtection="1">
      <alignment horizontal="center" vertical="top" wrapText="1"/>
    </xf>
    <xf numFmtId="0" fontId="6" fillId="0" borderId="0" xfId="0" applyFont="1" applyAlignment="1" applyProtection="1">
      <alignment vertical="top"/>
    </xf>
    <xf numFmtId="0" fontId="12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 wrapText="1"/>
    </xf>
    <xf numFmtId="0" fontId="31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12" fillId="0" borderId="0" xfId="0" applyFont="1" applyAlignment="1" applyProtection="1">
      <alignment horizontal="right" vertical="top"/>
    </xf>
    <xf numFmtId="0" fontId="12" fillId="0" borderId="0" xfId="0" applyFont="1" applyAlignment="1" applyProtection="1">
      <alignment horizontal="center" vertical="top" wrapText="1"/>
    </xf>
    <xf numFmtId="0" fontId="12" fillId="0" borderId="0" xfId="0" applyFont="1" applyAlignment="1" applyProtection="1">
      <alignment vertical="top"/>
    </xf>
    <xf numFmtId="0" fontId="5" fillId="4" borderId="7" xfId="0" applyFont="1" applyFill="1" applyBorder="1" applyProtection="1">
      <alignment vertical="center"/>
    </xf>
    <xf numFmtId="176" fontId="5" fillId="3" borderId="6" xfId="0" applyNumberFormat="1" applyFont="1" applyFill="1" applyBorder="1" applyAlignment="1" applyProtection="1">
      <alignment horizontal="center" vertical="center" wrapText="1"/>
    </xf>
    <xf numFmtId="0" fontId="34" fillId="0" borderId="3" xfId="0" applyFont="1" applyBorder="1" applyAlignment="1" applyProtection="1">
      <alignment horizontal="center" vertical="center" wrapText="1"/>
    </xf>
    <xf numFmtId="182" fontId="12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top" wrapText="1"/>
    </xf>
    <xf numFmtId="0" fontId="13" fillId="0" borderId="2" xfId="0" applyFont="1" applyFill="1" applyBorder="1" applyProtection="1">
      <alignment vertical="center"/>
    </xf>
    <xf numFmtId="0" fontId="1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14" fillId="0" borderId="3" xfId="0" applyFont="1" applyBorder="1" applyAlignment="1" applyProtection="1">
      <alignment vertical="center"/>
    </xf>
    <xf numFmtId="0" fontId="14" fillId="0" borderId="3" xfId="0" applyFont="1" applyBorder="1" applyAlignment="1" applyProtection="1">
      <alignment vertical="center" wrapText="1"/>
    </xf>
    <xf numFmtId="0" fontId="26" fillId="0" borderId="0" xfId="0" applyFont="1" applyProtection="1">
      <alignment vertical="center"/>
    </xf>
    <xf numFmtId="38" fontId="5" fillId="0" borderId="0" xfId="0" applyNumberFormat="1" applyFont="1" applyProtection="1">
      <alignment vertical="center"/>
    </xf>
    <xf numFmtId="0" fontId="14" fillId="0" borderId="20" xfId="0" applyFont="1" applyBorder="1" applyAlignment="1" applyProtection="1">
      <alignment vertical="center"/>
    </xf>
    <xf numFmtId="0" fontId="35" fillId="0" borderId="9" xfId="0" applyFont="1" applyBorder="1" applyAlignment="1" applyProtection="1">
      <alignment horizontal="center" vertical="center" wrapText="1"/>
    </xf>
    <xf numFmtId="0" fontId="35" fillId="0" borderId="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 wrapText="1"/>
    </xf>
    <xf numFmtId="0" fontId="36" fillId="0" borderId="0" xfId="0" applyFont="1" applyBorder="1" applyAlignment="1" applyProtection="1">
      <alignment horizontal="center" vertical="center" wrapText="1"/>
    </xf>
    <xf numFmtId="38" fontId="11" fillId="0" borderId="0" xfId="1" applyFont="1" applyFill="1" applyBorder="1" applyAlignment="1" applyProtection="1">
      <alignment vertical="center" wrapText="1"/>
      <protection hidden="1"/>
    </xf>
    <xf numFmtId="38" fontId="11" fillId="0" borderId="0" xfId="0" applyNumberFormat="1" applyFont="1" applyAlignment="1" applyProtection="1">
      <alignment vertical="center" wrapText="1"/>
    </xf>
    <xf numFmtId="0" fontId="36" fillId="0" borderId="0" xfId="0" applyFont="1" applyBorder="1" applyAlignment="1" applyProtection="1">
      <alignment horizontal="center" vertical="top" wrapText="1"/>
    </xf>
    <xf numFmtId="38" fontId="11" fillId="0" borderId="0" xfId="1" applyFont="1" applyFill="1" applyBorder="1" applyAlignment="1" applyProtection="1">
      <alignment vertical="top" wrapText="1"/>
      <protection hidden="1"/>
    </xf>
    <xf numFmtId="0" fontId="0" fillId="0" borderId="0" xfId="0" applyFill="1" applyProtection="1">
      <alignment vertical="center"/>
    </xf>
    <xf numFmtId="0" fontId="37" fillId="0" borderId="0" xfId="0" applyFont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/>
    </xf>
    <xf numFmtId="38" fontId="5" fillId="2" borderId="5" xfId="1" applyFont="1" applyFill="1" applyBorder="1" applyAlignment="1" applyProtection="1">
      <alignment horizontal="right" vertical="center"/>
      <protection hidden="1"/>
    </xf>
    <xf numFmtId="38" fontId="5" fillId="2" borderId="6" xfId="1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/>
    </xf>
    <xf numFmtId="0" fontId="6" fillId="0" borderId="3" xfId="0" applyNumberFormat="1" applyFont="1" applyBorder="1" applyAlignment="1" applyProtection="1">
      <alignment horizontal="center" vertical="center"/>
    </xf>
    <xf numFmtId="0" fontId="6" fillId="0" borderId="4" xfId="0" applyNumberFormat="1" applyFont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179" fontId="7" fillId="0" borderId="0" xfId="0" applyNumberFormat="1" applyFont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38" fontId="5" fillId="0" borderId="2" xfId="1" applyFont="1" applyBorder="1" applyAlignment="1" applyProtection="1">
      <alignment vertical="center"/>
      <protection hidden="1"/>
    </xf>
    <xf numFmtId="38" fontId="5" fillId="0" borderId="3" xfId="1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 wrapText="1"/>
    </xf>
    <xf numFmtId="38" fontId="5" fillId="0" borderId="5" xfId="1" applyFont="1" applyBorder="1" applyAlignment="1" applyProtection="1">
      <alignment vertical="center"/>
      <protection hidden="1"/>
    </xf>
    <xf numFmtId="38" fontId="5" fillId="0" borderId="6" xfId="1" applyFont="1" applyBorder="1" applyAlignment="1" applyProtection="1">
      <alignment vertical="center"/>
      <protection hidden="1"/>
    </xf>
    <xf numFmtId="178" fontId="5" fillId="0" borderId="5" xfId="1" applyNumberFormat="1" applyFont="1" applyBorder="1" applyAlignment="1" applyProtection="1">
      <alignment vertical="center"/>
      <protection hidden="1"/>
    </xf>
    <xf numFmtId="178" fontId="5" fillId="0" borderId="6" xfId="1" applyNumberFormat="1" applyFont="1" applyBorder="1" applyAlignment="1" applyProtection="1">
      <alignment vertical="center"/>
      <protection hidden="1"/>
    </xf>
    <xf numFmtId="38" fontId="5" fillId="0" borderId="5" xfId="1" applyFont="1" applyBorder="1" applyAlignment="1" applyProtection="1">
      <alignment horizontal="right" vertical="center"/>
      <protection hidden="1"/>
    </xf>
    <xf numFmtId="38" fontId="5" fillId="0" borderId="6" xfId="1" applyFont="1" applyBorder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left" vertical="center"/>
    </xf>
    <xf numFmtId="184" fontId="5" fillId="0" borderId="18" xfId="0" applyNumberFormat="1" applyFont="1" applyBorder="1" applyAlignment="1" applyProtection="1">
      <alignment horizontal="center" vertical="center"/>
    </xf>
    <xf numFmtId="184" fontId="5" fillId="0" borderId="19" xfId="0" applyNumberFormat="1" applyFont="1" applyBorder="1" applyAlignment="1" applyProtection="1">
      <alignment horizontal="center" vertical="center"/>
    </xf>
    <xf numFmtId="184" fontId="5" fillId="0" borderId="9" xfId="0" applyNumberFormat="1" applyFont="1" applyBorder="1" applyAlignment="1" applyProtection="1">
      <alignment horizontal="center" vertical="center"/>
    </xf>
    <xf numFmtId="184" fontId="5" fillId="0" borderId="8" xfId="0" applyNumberFormat="1" applyFont="1" applyBorder="1" applyAlignment="1" applyProtection="1">
      <alignment horizontal="center" vertical="center"/>
    </xf>
    <xf numFmtId="184" fontId="5" fillId="0" borderId="13" xfId="0" applyNumberFormat="1" applyFont="1" applyBorder="1" applyAlignment="1" applyProtection="1">
      <alignment horizontal="center" vertical="center"/>
    </xf>
    <xf numFmtId="184" fontId="5" fillId="0" borderId="15" xfId="0" applyNumberFormat="1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top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185" fontId="11" fillId="0" borderId="0" xfId="0" applyNumberFormat="1" applyFont="1" applyBorder="1" applyAlignment="1" applyProtection="1">
      <alignment horizontal="center" vertical="top" wrapText="1"/>
    </xf>
    <xf numFmtId="184" fontId="11" fillId="0" borderId="20" xfId="0" applyNumberFormat="1" applyFont="1" applyBorder="1" applyAlignment="1" applyProtection="1">
      <alignment horizontal="center" vertical="top"/>
    </xf>
    <xf numFmtId="0" fontId="26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178" fontId="27" fillId="0" borderId="2" xfId="1" applyNumberFormat="1" applyFont="1" applyBorder="1" applyAlignment="1" applyProtection="1">
      <alignment horizontal="center" vertical="center"/>
      <protection hidden="1"/>
    </xf>
    <xf numFmtId="178" fontId="27" fillId="0" borderId="3" xfId="1" applyNumberFormat="1" applyFont="1" applyBorder="1" applyAlignment="1" applyProtection="1">
      <alignment horizontal="center" vertical="center"/>
      <protection hidden="1"/>
    </xf>
    <xf numFmtId="178" fontId="27" fillId="0" borderId="4" xfId="1" applyNumberFormat="1" applyFont="1" applyBorder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top" wrapText="1"/>
    </xf>
    <xf numFmtId="185" fontId="5" fillId="0" borderId="2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84" fontId="5" fillId="0" borderId="2" xfId="0" applyNumberFormat="1" applyFont="1" applyFill="1" applyBorder="1" applyAlignment="1" applyProtection="1">
      <alignment horizontal="center" vertical="center"/>
    </xf>
    <xf numFmtId="184" fontId="5" fillId="0" borderId="3" xfId="0" applyNumberFormat="1" applyFont="1" applyFill="1" applyBorder="1" applyAlignment="1" applyProtection="1">
      <alignment horizontal="center" vertical="center"/>
    </xf>
    <xf numFmtId="184" fontId="5" fillId="0" borderId="4" xfId="0" applyNumberFormat="1" applyFont="1" applyFill="1" applyBorder="1" applyAlignment="1" applyProtection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38" fontId="5" fillId="0" borderId="2" xfId="1" applyFont="1" applyFill="1" applyBorder="1" applyAlignment="1" applyProtection="1">
      <alignment horizontal="center" vertical="center"/>
      <protection hidden="1"/>
    </xf>
    <xf numFmtId="38" fontId="5" fillId="0" borderId="4" xfId="1" applyFont="1" applyFill="1" applyBorder="1" applyAlignment="1" applyProtection="1">
      <alignment horizontal="center" vertical="center"/>
      <protection hidden="1"/>
    </xf>
    <xf numFmtId="38" fontId="36" fillId="0" borderId="20" xfId="0" applyNumberFormat="1" applyFont="1" applyBorder="1" applyAlignment="1" applyProtection="1">
      <alignment horizontal="center" vertical="top" wrapText="1"/>
    </xf>
    <xf numFmtId="38" fontId="11" fillId="0" borderId="20" xfId="1" applyFont="1" applyFill="1" applyBorder="1" applyAlignment="1" applyProtection="1">
      <alignment horizontal="center" vertical="top" wrapText="1"/>
      <protection hidden="1"/>
    </xf>
    <xf numFmtId="38" fontId="35" fillId="0" borderId="2" xfId="0" applyNumberFormat="1" applyFont="1" applyBorder="1" applyAlignment="1" applyProtection="1">
      <alignment horizontal="center" vertical="center" wrapText="1"/>
    </xf>
    <xf numFmtId="0" fontId="35" fillId="0" borderId="4" xfId="0" applyFont="1" applyBorder="1" applyAlignment="1" applyProtection="1">
      <alignment horizontal="center" vertical="center" wrapText="1"/>
    </xf>
    <xf numFmtId="38" fontId="36" fillId="0" borderId="20" xfId="0" applyNumberFormat="1" applyFont="1" applyBorder="1" applyAlignment="1" applyProtection="1">
      <alignment horizontal="center" vertical="center" wrapText="1"/>
    </xf>
    <xf numFmtId="38" fontId="11" fillId="0" borderId="20" xfId="1" applyFont="1" applyFill="1" applyBorder="1" applyAlignment="1" applyProtection="1">
      <alignment horizontal="center" vertical="center" wrapText="1"/>
      <protection hidden="1"/>
    </xf>
    <xf numFmtId="185" fontId="30" fillId="0" borderId="0" xfId="0" applyNumberFormat="1" applyFont="1" applyBorder="1" applyAlignment="1" applyProtection="1">
      <alignment horizontal="center" vertical="top" wrapText="1"/>
    </xf>
    <xf numFmtId="184" fontId="12" fillId="0" borderId="20" xfId="0" applyNumberFormat="1" applyFont="1" applyBorder="1" applyAlignment="1" applyProtection="1">
      <alignment horizontal="center" vertical="top"/>
    </xf>
    <xf numFmtId="0" fontId="26" fillId="0" borderId="3" xfId="0" applyFont="1" applyBorder="1" applyAlignment="1" applyProtection="1">
      <alignment horizontal="center" vertical="center"/>
    </xf>
    <xf numFmtId="178" fontId="32" fillId="0" borderId="2" xfId="1" applyNumberFormat="1" applyFont="1" applyBorder="1" applyAlignment="1" applyProtection="1">
      <alignment horizontal="center" vertical="center"/>
      <protection hidden="1"/>
    </xf>
    <xf numFmtId="178" fontId="32" fillId="0" borderId="3" xfId="1" applyNumberFormat="1" applyFont="1" applyBorder="1" applyAlignment="1" applyProtection="1">
      <alignment horizontal="center" vertical="center"/>
      <protection hidden="1"/>
    </xf>
    <xf numFmtId="178" fontId="32" fillId="0" borderId="4" xfId="1" applyNumberFormat="1" applyFont="1" applyBorder="1" applyAlignment="1" applyProtection="1">
      <alignment horizontal="center" vertical="center"/>
      <protection hidden="1"/>
    </xf>
    <xf numFmtId="184" fontId="12" fillId="0" borderId="20" xfId="0" applyNumberFormat="1" applyFont="1" applyBorder="1" applyAlignment="1" applyProtection="1">
      <alignment horizontal="center" vertical="center"/>
    </xf>
    <xf numFmtId="184" fontId="5" fillId="0" borderId="2" xfId="0" applyNumberFormat="1" applyFont="1" applyBorder="1" applyAlignment="1" applyProtection="1">
      <alignment horizontal="center" vertical="center" wrapText="1"/>
    </xf>
    <xf numFmtId="184" fontId="5" fillId="0" borderId="4" xfId="0" applyNumberFormat="1" applyFont="1" applyBorder="1" applyAlignment="1" applyProtection="1">
      <alignment horizontal="center" vertical="center" wrapText="1"/>
    </xf>
    <xf numFmtId="184" fontId="21" fillId="0" borderId="3" xfId="0" applyNumberFormat="1" applyFont="1" applyBorder="1" applyAlignment="1" applyProtection="1">
      <alignment horizontal="center" vertical="top" wrapText="1"/>
    </xf>
    <xf numFmtId="184" fontId="33" fillId="0" borderId="3" xfId="0" applyNumberFormat="1" applyFont="1" applyBorder="1" applyAlignment="1" applyProtection="1">
      <alignment horizontal="center" vertical="top" wrapText="1"/>
    </xf>
    <xf numFmtId="38" fontId="5" fillId="0" borderId="2" xfId="0" applyNumberFormat="1" applyFont="1" applyBorder="1" applyAlignment="1" applyProtection="1">
      <alignment horizontal="center" vertical="center" wrapText="1"/>
    </xf>
    <xf numFmtId="38" fontId="5" fillId="0" borderId="3" xfId="0" applyNumberFormat="1" applyFont="1" applyBorder="1" applyAlignment="1" applyProtection="1">
      <alignment horizontal="center" vertical="center" wrapText="1"/>
    </xf>
    <xf numFmtId="38" fontId="5" fillId="0" borderId="4" xfId="0" applyNumberFormat="1" applyFont="1" applyBorder="1" applyAlignment="1" applyProtection="1">
      <alignment horizontal="center" vertical="center" wrapText="1"/>
    </xf>
    <xf numFmtId="185" fontId="5" fillId="0" borderId="2" xfId="0" applyNumberFormat="1" applyFont="1" applyBorder="1" applyAlignment="1" applyProtection="1">
      <alignment horizontal="center" vertical="center"/>
    </xf>
    <xf numFmtId="185" fontId="5" fillId="0" borderId="3" xfId="0" applyNumberFormat="1" applyFont="1" applyBorder="1" applyAlignment="1" applyProtection="1">
      <alignment horizontal="center" vertical="center"/>
    </xf>
    <xf numFmtId="185" fontId="5" fillId="0" borderId="4" xfId="0" applyNumberFormat="1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top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38" fontId="5" fillId="0" borderId="13" xfId="1" applyFont="1" applyBorder="1" applyAlignment="1" applyProtection="1">
      <alignment vertical="center"/>
      <protection hidden="1"/>
    </xf>
    <xf numFmtId="38" fontId="5" fillId="0" borderId="14" xfId="1" applyFont="1" applyBorder="1" applyAlignment="1" applyProtection="1">
      <alignment vertical="center"/>
      <protection hidden="1"/>
    </xf>
    <xf numFmtId="176" fontId="5" fillId="2" borderId="0" xfId="0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vertical="center" wrapText="1"/>
    </xf>
    <xf numFmtId="0" fontId="14" fillId="0" borderId="3" xfId="0" applyFont="1" applyBorder="1" applyAlignment="1" applyProtection="1">
      <alignment vertical="center"/>
    </xf>
    <xf numFmtId="0" fontId="36" fillId="0" borderId="1" xfId="0" applyFont="1" applyBorder="1" applyAlignment="1" applyProtection="1">
      <alignment horizontal="left" vertical="center" wrapText="1"/>
    </xf>
    <xf numFmtId="0" fontId="36" fillId="0" borderId="2" xfId="0" applyFont="1" applyBorder="1" applyAlignment="1" applyProtection="1">
      <alignment horizontal="left" vertical="center" wrapText="1"/>
    </xf>
    <xf numFmtId="38" fontId="5" fillId="0" borderId="2" xfId="1" applyFont="1" applyFill="1" applyBorder="1" applyAlignment="1" applyProtection="1">
      <alignment horizontal="right" vertical="center"/>
      <protection hidden="1"/>
    </xf>
    <xf numFmtId="38" fontId="5" fillId="0" borderId="3" xfId="1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 wrapText="1"/>
    </xf>
    <xf numFmtId="184" fontId="5" fillId="0" borderId="2" xfId="0" applyNumberFormat="1" applyFont="1" applyBorder="1" applyAlignment="1" applyProtection="1">
      <alignment horizontal="center" vertical="center"/>
    </xf>
    <xf numFmtId="184" fontId="5" fillId="0" borderId="4" xfId="0" applyNumberFormat="1" applyFont="1" applyBorder="1" applyAlignment="1" applyProtection="1">
      <alignment horizontal="center" vertical="center"/>
    </xf>
    <xf numFmtId="185" fontId="5" fillId="0" borderId="18" xfId="0" applyNumberFormat="1" applyFont="1" applyBorder="1" applyAlignment="1" applyProtection="1">
      <alignment horizontal="center" vertical="center" wrapText="1"/>
    </xf>
    <xf numFmtId="185" fontId="5" fillId="0" borderId="19" xfId="0" applyNumberFormat="1" applyFont="1" applyBorder="1" applyAlignment="1" applyProtection="1">
      <alignment horizontal="center" vertical="center" wrapText="1"/>
    </xf>
    <xf numFmtId="185" fontId="5" fillId="0" borderId="9" xfId="0" applyNumberFormat="1" applyFont="1" applyBorder="1" applyAlignment="1" applyProtection="1">
      <alignment horizontal="center" vertical="center" wrapText="1"/>
    </xf>
    <xf numFmtId="185" fontId="5" fillId="0" borderId="8" xfId="0" applyNumberFormat="1" applyFont="1" applyBorder="1" applyAlignment="1" applyProtection="1">
      <alignment horizontal="center" vertical="center" wrapText="1"/>
    </xf>
    <xf numFmtId="185" fontId="5" fillId="0" borderId="13" xfId="0" applyNumberFormat="1" applyFont="1" applyBorder="1" applyAlignment="1" applyProtection="1">
      <alignment horizontal="center" vertical="center" wrapText="1"/>
    </xf>
    <xf numFmtId="185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185" fontId="12" fillId="0" borderId="0" xfId="0" applyNumberFormat="1" applyFont="1" applyBorder="1" applyAlignment="1" applyProtection="1">
      <alignment horizontal="center" vertical="center" wrapText="1"/>
    </xf>
    <xf numFmtId="38" fontId="12" fillId="0" borderId="20" xfId="1" applyFont="1" applyFill="1" applyBorder="1" applyAlignment="1" applyProtection="1">
      <alignment horizontal="center" vertical="top"/>
      <protection hidden="1"/>
    </xf>
    <xf numFmtId="0" fontId="30" fillId="0" borderId="14" xfId="0" applyFont="1" applyBorder="1" applyAlignment="1" applyProtection="1">
      <alignment horizontal="center" vertical="top" wrapText="1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13" fillId="2" borderId="5" xfId="0" applyFont="1" applyFill="1" applyBorder="1" applyProtection="1">
      <alignment vertical="center"/>
      <protection locked="0"/>
    </xf>
    <xf numFmtId="0" fontId="13" fillId="2" borderId="6" xfId="0" applyFont="1" applyFill="1" applyBorder="1" applyProtection="1">
      <alignment vertical="center"/>
      <protection locked="0"/>
    </xf>
    <xf numFmtId="0" fontId="13" fillId="2" borderId="7" xfId="0" applyFont="1" applyFill="1" applyBorder="1" applyProtection="1">
      <alignment vertical="center"/>
      <protection locked="0"/>
    </xf>
    <xf numFmtId="176" fontId="5" fillId="2" borderId="5" xfId="0" applyNumberFormat="1" applyFont="1" applyFill="1" applyBorder="1" applyAlignment="1" applyProtection="1">
      <alignment horizontal="center" vertical="center"/>
      <protection locked="0"/>
    </xf>
    <xf numFmtId="176" fontId="5" fillId="2" borderId="6" xfId="0" applyNumberFormat="1" applyFont="1" applyFill="1" applyBorder="1" applyAlignment="1" applyProtection="1">
      <alignment horizontal="center" vertical="center"/>
      <protection locked="0"/>
    </xf>
    <xf numFmtId="176" fontId="5" fillId="2" borderId="7" xfId="0" applyNumberFormat="1" applyFont="1" applyFill="1" applyBorder="1" applyAlignment="1" applyProtection="1">
      <alignment horizontal="center" vertical="center"/>
      <protection locked="0"/>
    </xf>
    <xf numFmtId="180" fontId="12" fillId="2" borderId="22" xfId="0" applyNumberFormat="1" applyFont="1" applyFill="1" applyBorder="1" applyAlignment="1" applyProtection="1">
      <alignment horizontal="center" vertical="center"/>
      <protection locked="0"/>
    </xf>
    <xf numFmtId="38" fontId="5" fillId="2" borderId="5" xfId="1" applyFont="1" applyFill="1" applyBorder="1" applyAlignment="1" applyProtection="1">
      <alignment vertical="center"/>
      <protection locked="0" hidden="1"/>
    </xf>
    <xf numFmtId="38" fontId="5" fillId="2" borderId="6" xfId="1" applyFont="1" applyFill="1" applyBorder="1" applyAlignment="1" applyProtection="1">
      <alignment vertical="center"/>
      <protection locked="0" hidden="1"/>
    </xf>
    <xf numFmtId="38" fontId="5" fillId="2" borderId="5" xfId="1" applyFont="1" applyFill="1" applyBorder="1" applyAlignment="1" applyProtection="1">
      <alignment horizontal="right" vertical="center"/>
      <protection locked="0" hidden="1"/>
    </xf>
    <xf numFmtId="38" fontId="5" fillId="2" borderId="6" xfId="1" applyFont="1" applyFill="1" applyBorder="1" applyAlignment="1" applyProtection="1">
      <alignment horizontal="right" vertical="center"/>
      <protection locked="0" hidden="1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180" fontId="5" fillId="2" borderId="5" xfId="0" applyNumberFormat="1" applyFont="1" applyFill="1" applyBorder="1" applyAlignment="1" applyProtection="1">
      <alignment horizontal="center" vertical="center"/>
      <protection locked="0"/>
    </xf>
    <xf numFmtId="180" fontId="5" fillId="2" borderId="6" xfId="0" applyNumberFormat="1" applyFont="1" applyFill="1" applyBorder="1" applyAlignment="1" applyProtection="1">
      <alignment horizontal="center" vertical="center"/>
      <protection locked="0"/>
    </xf>
    <xf numFmtId="180" fontId="5" fillId="2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93"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0" formatCode="[$-411]ge\.m\.d;@"/>
    </dxf>
    <dxf>
      <numFmt numFmtId="182" formatCode="m&quot;月&quot;d&quot;日&quot;;@"/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</xdr:row>
      <xdr:rowOff>95250</xdr:rowOff>
    </xdr:from>
    <xdr:to>
      <xdr:col>7</xdr:col>
      <xdr:colOff>107155</xdr:colOff>
      <xdr:row>5</xdr:row>
      <xdr:rowOff>0</xdr:rowOff>
    </xdr:to>
    <xdr:sp macro="" textlink="">
      <xdr:nvSpPr>
        <xdr:cNvPr id="4" name="正方形/長方形 3"/>
        <xdr:cNvSpPr/>
      </xdr:nvSpPr>
      <xdr:spPr>
        <a:xfrm>
          <a:off x="1223963" y="904875"/>
          <a:ext cx="5395911" cy="607219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pPr algn="ctr"/>
          <a:r>
            <a:rPr kumimoji="1" lang="ja-JP" altLang="en-US" sz="1200" b="1"/>
            <a:t>新規開業特例（</a:t>
          </a:r>
          <a:r>
            <a:rPr kumimoji="1" lang="ja-JP" altLang="en-US" sz="1200" b="1" u="none">
              <a:solidFill>
                <a:srgbClr val="FF0000"/>
              </a:solidFill>
            </a:rPr>
            <a:t>前年の時短要請開始月と同じ月の２日以降に開店した事業者</a:t>
          </a:r>
          <a:r>
            <a:rPr kumimoji="1" lang="ja-JP" altLang="en-US" sz="1200" b="1"/>
            <a:t>）を用いて、</a:t>
          </a:r>
          <a:r>
            <a:rPr kumimoji="1" lang="ja-JP" altLang="en-US" sz="1200" b="1">
              <a:solidFill>
                <a:srgbClr val="FF0000"/>
              </a:solidFill>
            </a:rPr>
            <a:t>売上高方式</a:t>
          </a:r>
          <a:r>
            <a:rPr kumimoji="1" lang="ja-JP" altLang="en-US" sz="1200" b="1"/>
            <a:t>により申請する中小企業・個人事業主向け</a:t>
          </a:r>
          <a:endParaRPr kumimoji="1" lang="en-US" altLang="ja-JP" sz="1200" b="1"/>
        </a:p>
      </xdr:txBody>
    </xdr:sp>
    <xdr:clientData/>
  </xdr:twoCellAnchor>
  <xdr:twoCellAnchor>
    <xdr:from>
      <xdr:col>0</xdr:col>
      <xdr:colOff>166687</xdr:colOff>
      <xdr:row>5</xdr:row>
      <xdr:rowOff>209549</xdr:rowOff>
    </xdr:from>
    <xdr:to>
      <xdr:col>9</xdr:col>
      <xdr:colOff>440531</xdr:colOff>
      <xdr:row>57</xdr:row>
      <xdr:rowOff>83344</xdr:rowOff>
    </xdr:to>
    <xdr:sp macro="" textlink="">
      <xdr:nvSpPr>
        <xdr:cNvPr id="5" name="正方形/長方形 4"/>
        <xdr:cNvSpPr/>
      </xdr:nvSpPr>
      <xdr:spPr>
        <a:xfrm>
          <a:off x="166687" y="1388268"/>
          <a:ext cx="8477250" cy="19078576"/>
        </a:xfrm>
        <a:prstGeom prst="rect">
          <a:avLst/>
        </a:prstGeom>
        <a:noFill/>
        <a:ln w="285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9524</xdr:colOff>
      <xdr:row>5</xdr:row>
      <xdr:rowOff>108857</xdr:rowOff>
    </xdr:from>
    <xdr:to>
      <xdr:col>4</xdr:col>
      <xdr:colOff>940593</xdr:colOff>
      <xdr:row>5</xdr:row>
      <xdr:rowOff>357187</xdr:rowOff>
    </xdr:to>
    <xdr:sp macro="" textlink="">
      <xdr:nvSpPr>
        <xdr:cNvPr id="6" name="正方形/長方形 5"/>
        <xdr:cNvSpPr/>
      </xdr:nvSpPr>
      <xdr:spPr>
        <a:xfrm>
          <a:off x="700087" y="1287576"/>
          <a:ext cx="3979069" cy="24833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協力金額の計算方法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ピンク色のセルが記入箇所です。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</xdr:txBody>
    </xdr:sp>
    <xdr:clientData/>
  </xdr:twoCellAnchor>
  <xdr:twoCellAnchor>
    <xdr:from>
      <xdr:col>0</xdr:col>
      <xdr:colOff>74791</xdr:colOff>
      <xdr:row>0</xdr:row>
      <xdr:rowOff>73332</xdr:rowOff>
    </xdr:from>
    <xdr:to>
      <xdr:col>1</xdr:col>
      <xdr:colOff>209550</xdr:colOff>
      <xdr:row>1</xdr:row>
      <xdr:rowOff>352425</xdr:rowOff>
    </xdr:to>
    <xdr:sp macro="" textlink="">
      <xdr:nvSpPr>
        <xdr:cNvPr id="9" name="正方形/長方形 8"/>
        <xdr:cNvSpPr/>
      </xdr:nvSpPr>
      <xdr:spPr>
        <a:xfrm>
          <a:off x="74791" y="73332"/>
          <a:ext cx="820559" cy="35529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＜別表＞　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1094242</xdr:colOff>
      <xdr:row>23</xdr:row>
      <xdr:rowOff>61232</xdr:rowOff>
    </xdr:from>
    <xdr:to>
      <xdr:col>9</xdr:col>
      <xdr:colOff>210911</xdr:colOff>
      <xdr:row>23</xdr:row>
      <xdr:rowOff>408215</xdr:rowOff>
    </xdr:to>
    <xdr:sp macro="" textlink="">
      <xdr:nvSpPr>
        <xdr:cNvPr id="12" name="テキスト ボックス 11"/>
        <xdr:cNvSpPr txBox="1"/>
      </xdr:nvSpPr>
      <xdr:spPr>
        <a:xfrm>
          <a:off x="8107023" y="5323795"/>
          <a:ext cx="307294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b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1109550</xdr:colOff>
      <xdr:row>25</xdr:row>
      <xdr:rowOff>47625</xdr:rowOff>
    </xdr:from>
    <xdr:to>
      <xdr:col>9</xdr:col>
      <xdr:colOff>226219</xdr:colOff>
      <xdr:row>25</xdr:row>
      <xdr:rowOff>394608</xdr:rowOff>
    </xdr:to>
    <xdr:sp macro="" textlink="">
      <xdr:nvSpPr>
        <xdr:cNvPr id="14" name="テキスト ボックス 13"/>
        <xdr:cNvSpPr txBox="1"/>
      </xdr:nvSpPr>
      <xdr:spPr>
        <a:xfrm>
          <a:off x="8122331" y="6012656"/>
          <a:ext cx="307294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c</a:t>
          </a:r>
          <a:endParaRPr kumimoji="1" lang="ja-JP" altLang="en-US" sz="1600"/>
        </a:p>
      </xdr:txBody>
    </xdr:sp>
    <xdr:clientData/>
  </xdr:twoCellAnchor>
  <xdr:twoCellAnchor>
    <xdr:from>
      <xdr:col>2</xdr:col>
      <xdr:colOff>682057</xdr:colOff>
      <xdr:row>33</xdr:row>
      <xdr:rowOff>40822</xdr:rowOff>
    </xdr:from>
    <xdr:to>
      <xdr:col>2</xdr:col>
      <xdr:colOff>998424</xdr:colOff>
      <xdr:row>33</xdr:row>
      <xdr:rowOff>421822</xdr:rowOff>
    </xdr:to>
    <xdr:sp macro="" textlink="">
      <xdr:nvSpPr>
        <xdr:cNvPr id="15" name="テキスト ボックス 14"/>
        <xdr:cNvSpPr txBox="1"/>
      </xdr:nvSpPr>
      <xdr:spPr>
        <a:xfrm>
          <a:off x="2729932" y="9113385"/>
          <a:ext cx="316367" cy="38100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d</a:t>
          </a:r>
          <a:endParaRPr kumimoji="1" lang="ja-JP" altLang="en-US" sz="1600"/>
        </a:p>
      </xdr:txBody>
    </xdr:sp>
    <xdr:clientData/>
  </xdr:twoCellAnchor>
  <xdr:twoCellAnchor>
    <xdr:from>
      <xdr:col>2</xdr:col>
      <xdr:colOff>690563</xdr:colOff>
      <xdr:row>37</xdr:row>
      <xdr:rowOff>51026</xdr:rowOff>
    </xdr:from>
    <xdr:to>
      <xdr:col>2</xdr:col>
      <xdr:colOff>1006930</xdr:colOff>
      <xdr:row>37</xdr:row>
      <xdr:rowOff>432026</xdr:rowOff>
    </xdr:to>
    <xdr:sp macro="" textlink="">
      <xdr:nvSpPr>
        <xdr:cNvPr id="16" name="テキスト ボックス 15"/>
        <xdr:cNvSpPr txBox="1"/>
      </xdr:nvSpPr>
      <xdr:spPr>
        <a:xfrm>
          <a:off x="2738438" y="10314214"/>
          <a:ext cx="316367" cy="38100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e</a:t>
          </a:r>
          <a:endParaRPr kumimoji="1" lang="ja-JP" altLang="en-US" sz="1600"/>
        </a:p>
      </xdr:txBody>
    </xdr:sp>
    <xdr:clientData/>
  </xdr:twoCellAnchor>
  <xdr:twoCellAnchor>
    <xdr:from>
      <xdr:col>2</xdr:col>
      <xdr:colOff>692265</xdr:colOff>
      <xdr:row>40</xdr:row>
      <xdr:rowOff>61233</xdr:rowOff>
    </xdr:from>
    <xdr:to>
      <xdr:col>2</xdr:col>
      <xdr:colOff>1008632</xdr:colOff>
      <xdr:row>40</xdr:row>
      <xdr:rowOff>442233</xdr:rowOff>
    </xdr:to>
    <xdr:sp macro="" textlink="">
      <xdr:nvSpPr>
        <xdr:cNvPr id="17" name="テキスト ボックス 16"/>
        <xdr:cNvSpPr txBox="1"/>
      </xdr:nvSpPr>
      <xdr:spPr>
        <a:xfrm>
          <a:off x="2740140" y="11467421"/>
          <a:ext cx="316367" cy="38100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f</a:t>
          </a:r>
          <a:endParaRPr kumimoji="1" lang="ja-JP" altLang="en-US" sz="1600"/>
        </a:p>
      </xdr:txBody>
    </xdr:sp>
    <xdr:clientData/>
  </xdr:twoCellAnchor>
  <xdr:twoCellAnchor>
    <xdr:from>
      <xdr:col>2</xdr:col>
      <xdr:colOff>692264</xdr:colOff>
      <xdr:row>28</xdr:row>
      <xdr:rowOff>158183</xdr:rowOff>
    </xdr:from>
    <xdr:to>
      <xdr:col>2</xdr:col>
      <xdr:colOff>1002960</xdr:colOff>
      <xdr:row>28</xdr:row>
      <xdr:rowOff>505166</xdr:rowOff>
    </xdr:to>
    <xdr:sp macro="" textlink="">
      <xdr:nvSpPr>
        <xdr:cNvPr id="18" name="テキスト ボックス 17"/>
        <xdr:cNvSpPr txBox="1"/>
      </xdr:nvSpPr>
      <xdr:spPr>
        <a:xfrm>
          <a:off x="2740139" y="6909027"/>
          <a:ext cx="310696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b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678655</xdr:colOff>
      <xdr:row>29</xdr:row>
      <xdr:rowOff>159884</xdr:rowOff>
    </xdr:from>
    <xdr:to>
      <xdr:col>2</xdr:col>
      <xdr:colOff>989351</xdr:colOff>
      <xdr:row>29</xdr:row>
      <xdr:rowOff>506867</xdr:rowOff>
    </xdr:to>
    <xdr:sp macro="" textlink="">
      <xdr:nvSpPr>
        <xdr:cNvPr id="19" name="テキスト ボックス 18"/>
        <xdr:cNvSpPr txBox="1"/>
      </xdr:nvSpPr>
      <xdr:spPr>
        <a:xfrm>
          <a:off x="2726530" y="7541759"/>
          <a:ext cx="310696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b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692262</xdr:colOff>
      <xdr:row>30</xdr:row>
      <xdr:rowOff>181997</xdr:rowOff>
    </xdr:from>
    <xdr:to>
      <xdr:col>2</xdr:col>
      <xdr:colOff>1002958</xdr:colOff>
      <xdr:row>30</xdr:row>
      <xdr:rowOff>528980</xdr:rowOff>
    </xdr:to>
    <xdr:sp macro="" textlink="">
      <xdr:nvSpPr>
        <xdr:cNvPr id="20" name="テキスト ボックス 19"/>
        <xdr:cNvSpPr txBox="1"/>
      </xdr:nvSpPr>
      <xdr:spPr>
        <a:xfrm>
          <a:off x="2740137" y="8194903"/>
          <a:ext cx="310696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c</a:t>
          </a:r>
          <a:endParaRPr kumimoji="1" lang="ja-JP" altLang="en-US" sz="1600"/>
        </a:p>
      </xdr:txBody>
    </xdr:sp>
    <xdr:clientData/>
  </xdr:twoCellAnchor>
  <xdr:twoCellAnchor>
    <xdr:from>
      <xdr:col>8</xdr:col>
      <xdr:colOff>1088572</xdr:colOff>
      <xdr:row>28</xdr:row>
      <xdr:rowOff>161585</xdr:rowOff>
    </xdr:from>
    <xdr:to>
      <xdr:col>9</xdr:col>
      <xdr:colOff>205241</xdr:colOff>
      <xdr:row>28</xdr:row>
      <xdr:rowOff>508568</xdr:rowOff>
    </xdr:to>
    <xdr:sp macro="" textlink="">
      <xdr:nvSpPr>
        <xdr:cNvPr id="21" name="テキスト ボックス 20"/>
        <xdr:cNvSpPr txBox="1"/>
      </xdr:nvSpPr>
      <xdr:spPr>
        <a:xfrm>
          <a:off x="8101353" y="6912429"/>
          <a:ext cx="307294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d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1090272</xdr:colOff>
      <xdr:row>29</xdr:row>
      <xdr:rowOff>137773</xdr:rowOff>
    </xdr:from>
    <xdr:to>
      <xdr:col>9</xdr:col>
      <xdr:colOff>206941</xdr:colOff>
      <xdr:row>29</xdr:row>
      <xdr:rowOff>484756</xdr:rowOff>
    </xdr:to>
    <xdr:sp macro="" textlink="">
      <xdr:nvSpPr>
        <xdr:cNvPr id="22" name="テキスト ボックス 21"/>
        <xdr:cNvSpPr txBox="1"/>
      </xdr:nvSpPr>
      <xdr:spPr>
        <a:xfrm>
          <a:off x="8103053" y="7519648"/>
          <a:ext cx="307294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e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1064759</xdr:colOff>
      <xdr:row>30</xdr:row>
      <xdr:rowOff>161584</xdr:rowOff>
    </xdr:from>
    <xdr:to>
      <xdr:col>9</xdr:col>
      <xdr:colOff>181428</xdr:colOff>
      <xdr:row>30</xdr:row>
      <xdr:rowOff>508567</xdr:rowOff>
    </xdr:to>
    <xdr:sp macro="" textlink="">
      <xdr:nvSpPr>
        <xdr:cNvPr id="23" name="テキスト ボックス 22"/>
        <xdr:cNvSpPr txBox="1"/>
      </xdr:nvSpPr>
      <xdr:spPr>
        <a:xfrm>
          <a:off x="8077540" y="8174490"/>
          <a:ext cx="307294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f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904876</xdr:colOff>
      <xdr:row>33</xdr:row>
      <xdr:rowOff>52728</xdr:rowOff>
    </xdr:from>
    <xdr:to>
      <xdr:col>9</xdr:col>
      <xdr:colOff>113961</xdr:colOff>
      <xdr:row>33</xdr:row>
      <xdr:rowOff>433728</xdr:rowOff>
    </xdr:to>
    <xdr:sp macro="" textlink="">
      <xdr:nvSpPr>
        <xdr:cNvPr id="24" name="テキスト ボックス 23"/>
        <xdr:cNvSpPr txBox="1"/>
      </xdr:nvSpPr>
      <xdr:spPr>
        <a:xfrm>
          <a:off x="7917657" y="9125291"/>
          <a:ext cx="399710" cy="38100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g</a:t>
          </a:r>
          <a:endParaRPr kumimoji="1" lang="ja-JP" altLang="en-US" sz="1600"/>
        </a:p>
      </xdr:txBody>
    </xdr:sp>
    <xdr:clientData/>
  </xdr:twoCellAnchor>
  <xdr:twoCellAnchor>
    <xdr:from>
      <xdr:col>8</xdr:col>
      <xdr:colOff>918484</xdr:colOff>
      <xdr:row>37</xdr:row>
      <xdr:rowOff>64634</xdr:rowOff>
    </xdr:from>
    <xdr:to>
      <xdr:col>9</xdr:col>
      <xdr:colOff>153082</xdr:colOff>
      <xdr:row>37</xdr:row>
      <xdr:rowOff>445634</xdr:rowOff>
    </xdr:to>
    <xdr:sp macro="" textlink="">
      <xdr:nvSpPr>
        <xdr:cNvPr id="25" name="テキスト ボックス 24"/>
        <xdr:cNvSpPr txBox="1"/>
      </xdr:nvSpPr>
      <xdr:spPr>
        <a:xfrm>
          <a:off x="7931265" y="10327822"/>
          <a:ext cx="425223" cy="38100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h</a:t>
          </a:r>
          <a:endParaRPr kumimoji="1" lang="ja-JP" altLang="en-US" sz="1600"/>
        </a:p>
      </xdr:txBody>
    </xdr:sp>
    <xdr:clientData/>
  </xdr:twoCellAnchor>
  <xdr:twoCellAnchor>
    <xdr:from>
      <xdr:col>8</xdr:col>
      <xdr:colOff>906576</xdr:colOff>
      <xdr:row>40</xdr:row>
      <xdr:rowOff>61231</xdr:rowOff>
    </xdr:from>
    <xdr:to>
      <xdr:col>9</xdr:col>
      <xdr:colOff>141174</xdr:colOff>
      <xdr:row>40</xdr:row>
      <xdr:rowOff>442231</xdr:rowOff>
    </xdr:to>
    <xdr:sp macro="" textlink="">
      <xdr:nvSpPr>
        <xdr:cNvPr id="26" name="テキスト ボックス 25"/>
        <xdr:cNvSpPr txBox="1"/>
      </xdr:nvSpPr>
      <xdr:spPr>
        <a:xfrm>
          <a:off x="7919357" y="11467419"/>
          <a:ext cx="425223" cy="38100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i</a:t>
          </a:r>
          <a:endParaRPr kumimoji="1" lang="ja-JP" altLang="en-US" sz="1600"/>
        </a:p>
      </xdr:txBody>
    </xdr:sp>
    <xdr:clientData/>
  </xdr:twoCellAnchor>
  <xdr:twoCellAnchor>
    <xdr:from>
      <xdr:col>1</xdr:col>
      <xdr:colOff>176894</xdr:colOff>
      <xdr:row>43</xdr:row>
      <xdr:rowOff>95250</xdr:rowOff>
    </xdr:from>
    <xdr:to>
      <xdr:col>1</xdr:col>
      <xdr:colOff>1061357</xdr:colOff>
      <xdr:row>43</xdr:row>
      <xdr:rowOff>476250</xdr:rowOff>
    </xdr:to>
    <xdr:sp macro="" textlink="">
      <xdr:nvSpPr>
        <xdr:cNvPr id="27" name="テキスト ボックス 26"/>
        <xdr:cNvSpPr txBox="1"/>
      </xdr:nvSpPr>
      <xdr:spPr>
        <a:xfrm>
          <a:off x="862694" y="12392025"/>
          <a:ext cx="884463" cy="38100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h+i+j</a:t>
          </a:r>
          <a:endParaRPr kumimoji="1" lang="ja-JP" altLang="en-US" sz="1600"/>
        </a:p>
      </xdr:txBody>
    </xdr:sp>
    <xdr:clientData/>
  </xdr:twoCellAnchor>
  <xdr:twoCellAnchor>
    <xdr:from>
      <xdr:col>7</xdr:col>
      <xdr:colOff>321467</xdr:colOff>
      <xdr:row>21</xdr:row>
      <xdr:rowOff>107156</xdr:rowOff>
    </xdr:from>
    <xdr:to>
      <xdr:col>8</xdr:col>
      <xdr:colOff>128699</xdr:colOff>
      <xdr:row>21</xdr:row>
      <xdr:rowOff>454139</xdr:rowOff>
    </xdr:to>
    <xdr:sp macro="" textlink="">
      <xdr:nvSpPr>
        <xdr:cNvPr id="28" name="テキスト ボックス 27"/>
        <xdr:cNvSpPr txBox="1"/>
      </xdr:nvSpPr>
      <xdr:spPr>
        <a:xfrm>
          <a:off x="6834186" y="4321969"/>
          <a:ext cx="307294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a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535782</xdr:colOff>
      <xdr:row>23</xdr:row>
      <xdr:rowOff>416719</xdr:rowOff>
    </xdr:from>
    <xdr:to>
      <xdr:col>2</xdr:col>
      <xdr:colOff>843076</xdr:colOff>
      <xdr:row>25</xdr:row>
      <xdr:rowOff>61233</xdr:rowOff>
    </xdr:to>
    <xdr:sp macro="" textlink="">
      <xdr:nvSpPr>
        <xdr:cNvPr id="29" name="テキスト ボックス 28"/>
        <xdr:cNvSpPr txBox="1"/>
      </xdr:nvSpPr>
      <xdr:spPr>
        <a:xfrm>
          <a:off x="2583657" y="5679282"/>
          <a:ext cx="307294" cy="346982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a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7</xdr:row>
      <xdr:rowOff>104776</xdr:rowOff>
    </xdr:from>
    <xdr:to>
      <xdr:col>8</xdr:col>
      <xdr:colOff>857250</xdr:colOff>
      <xdr:row>7</xdr:row>
      <xdr:rowOff>714376</xdr:rowOff>
    </xdr:to>
    <xdr:sp macro="" textlink="">
      <xdr:nvSpPr>
        <xdr:cNvPr id="8" name="正方形/長方形 7"/>
        <xdr:cNvSpPr/>
      </xdr:nvSpPr>
      <xdr:spPr>
        <a:xfrm>
          <a:off x="196850" y="4467226"/>
          <a:ext cx="6975475" cy="6096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・店舗のある市町村をプルダウンから選択してください。</a:t>
          </a:r>
          <a:endParaRPr kumimoji="1" lang="en-US" altLang="ja-JP" sz="11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・時短した期間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の「開始日」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をプルダウンから選択してください。</a:t>
          </a:r>
          <a:endParaRPr lang="ja-JP" altLang="ja-JP">
            <a:effectLst/>
          </a:endParaRPr>
        </a:p>
        <a:p>
          <a:pPr algn="l"/>
          <a:endParaRPr kumimoji="1" lang="en-US" altLang="ja-JP" sz="1100" b="1"/>
        </a:p>
      </xdr:txBody>
    </xdr:sp>
    <xdr:clientData/>
  </xdr:twoCellAnchor>
  <xdr:twoCellAnchor>
    <xdr:from>
      <xdr:col>1</xdr:col>
      <xdr:colOff>0</xdr:colOff>
      <xdr:row>4</xdr:row>
      <xdr:rowOff>101602</xdr:rowOff>
    </xdr:from>
    <xdr:to>
      <xdr:col>8</xdr:col>
      <xdr:colOff>857250</xdr:colOff>
      <xdr:row>4</xdr:row>
      <xdr:rowOff>936625</xdr:rowOff>
    </xdr:to>
    <xdr:sp macro="" textlink="">
      <xdr:nvSpPr>
        <xdr:cNvPr id="9" name="正方形/長方形 8"/>
        <xdr:cNvSpPr/>
      </xdr:nvSpPr>
      <xdr:spPr>
        <a:xfrm>
          <a:off x="180975" y="1606552"/>
          <a:ext cx="6991350" cy="83502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・売上高は税抜きとなります。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・売上高については、テイクアウトや飲食業以外に係る売上高は除外します。ただし、それらが飲食業に付随する小規模のものや分離できない場合は、飲食業売上高に含めて計算することも可能とします。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682626</xdr:colOff>
      <xdr:row>0</xdr:row>
      <xdr:rowOff>79375</xdr:rowOff>
    </xdr:from>
    <xdr:to>
      <xdr:col>7</xdr:col>
      <xdr:colOff>63501</xdr:colOff>
      <xdr:row>0</xdr:row>
      <xdr:rowOff>492125</xdr:rowOff>
    </xdr:to>
    <xdr:sp macro="" textlink="">
      <xdr:nvSpPr>
        <xdr:cNvPr id="12" name="正方形/長方形 11"/>
        <xdr:cNvSpPr/>
      </xdr:nvSpPr>
      <xdr:spPr>
        <a:xfrm>
          <a:off x="1739901" y="79375"/>
          <a:ext cx="3762375" cy="4127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＜別表（裏面）＞　必ずご一読ください。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15875</xdr:colOff>
      <xdr:row>4</xdr:row>
      <xdr:rowOff>1031874</xdr:rowOff>
    </xdr:from>
    <xdr:to>
      <xdr:col>8</xdr:col>
      <xdr:colOff>857250</xdr:colOff>
      <xdr:row>4</xdr:row>
      <xdr:rowOff>2449286</xdr:rowOff>
    </xdr:to>
    <xdr:sp macro="" textlink="">
      <xdr:nvSpPr>
        <xdr:cNvPr id="13" name="正方形/長方形 12"/>
        <xdr:cNvSpPr/>
      </xdr:nvSpPr>
      <xdr:spPr>
        <a:xfrm>
          <a:off x="192768" y="2406195"/>
          <a:ext cx="6937375" cy="141741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・本別表は新規開店した事業者（前年の時短要請開始月と同じ月の２日以降に開店した事業者）で、</a:t>
          </a:r>
          <a:r>
            <a:rPr kumimoji="1" lang="ja-JP" altLang="en-US" sz="1100" b="1" u="sng">
              <a:solidFill>
                <a:srgbClr val="FF0000"/>
              </a:solidFill>
            </a:rPr>
            <a:t>下限額より大きい金額で申請される方のみ</a:t>
          </a:r>
          <a:r>
            <a:rPr kumimoji="1" lang="ja-JP" altLang="en-US" sz="1100" b="1">
              <a:solidFill>
                <a:srgbClr val="FF0000"/>
              </a:solidFill>
            </a:rPr>
            <a:t>提出をしてください。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新規開店した事業者で、下限額で申請される場合は、本別表の提出は不要です。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・本別表は、時短した期間が「令和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</a:t>
          </a:r>
          <a:r>
            <a:rPr kumimoji="1" lang="en-US" altLang="ja-JP" sz="1100" b="1">
              <a:solidFill>
                <a:srgbClr val="FF0000"/>
              </a:solidFill>
            </a:rPr>
            <a:t>7</a:t>
          </a:r>
          <a:r>
            <a:rPr kumimoji="1" lang="ja-JP" altLang="en-US" sz="1100" b="1">
              <a:solidFill>
                <a:srgbClr val="FF0000"/>
              </a:solidFill>
            </a:rPr>
            <a:t>月</a:t>
          </a:r>
          <a:r>
            <a:rPr kumimoji="1" lang="en-US" altLang="ja-JP" sz="1100" b="1">
              <a:solidFill>
                <a:srgbClr val="FF0000"/>
              </a:solidFill>
            </a:rPr>
            <a:t>30</a:t>
          </a:r>
          <a:r>
            <a:rPr kumimoji="1" lang="ja-JP" altLang="en-US" sz="1100" b="1">
              <a:solidFill>
                <a:srgbClr val="FF0000"/>
              </a:solidFill>
            </a:rPr>
            <a:t>日以降令和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</a:t>
          </a:r>
          <a:r>
            <a:rPr kumimoji="1" lang="en-US" altLang="ja-JP" sz="1100" b="1">
              <a:solidFill>
                <a:srgbClr val="FF0000"/>
              </a:solidFill>
            </a:rPr>
            <a:t>9</a:t>
          </a:r>
          <a:r>
            <a:rPr kumimoji="1" lang="ja-JP" altLang="en-US" sz="1100" b="1">
              <a:solidFill>
                <a:srgbClr val="FF0000"/>
              </a:solidFill>
            </a:rPr>
            <a:t>月</a:t>
          </a:r>
          <a:r>
            <a:rPr kumimoji="1" lang="en-US" altLang="ja-JP" sz="1100" b="1">
              <a:solidFill>
                <a:srgbClr val="FF0000"/>
              </a:solidFill>
            </a:rPr>
            <a:t>12</a:t>
          </a:r>
          <a:r>
            <a:rPr kumimoji="1" lang="ja-JP" altLang="en-US" sz="1100" b="1">
              <a:solidFill>
                <a:srgbClr val="FF0000"/>
              </a:solidFill>
            </a:rPr>
            <a:t>日まで」で申請される方が使用してください。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9</xdr:row>
      <xdr:rowOff>108855</xdr:rowOff>
    </xdr:from>
    <xdr:to>
      <xdr:col>8</xdr:col>
      <xdr:colOff>857250</xdr:colOff>
      <xdr:row>9</xdr:row>
      <xdr:rowOff>3190874</xdr:rowOff>
    </xdr:to>
    <xdr:sp macro="" textlink="">
      <xdr:nvSpPr>
        <xdr:cNvPr id="14" name="正方形/長方形 13"/>
        <xdr:cNvSpPr/>
      </xdr:nvSpPr>
      <xdr:spPr>
        <a:xfrm>
          <a:off x="174625" y="5649230"/>
          <a:ext cx="6969125" cy="308201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・開店日を記載してください。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・開店日から時短要請前日までの売上高を記載してください。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必要な添付書類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＜法人の場合＞　　　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○法人税の確定申告書別表一の控え　○売上帳等の帳簿の写し</a:t>
          </a: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＜個人事業主の場合＞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○所得税の確定申告書第一表の控え　○売上帳等の帳簿の写し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＜共通＞　　　　　　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〇全部事項証明書、事業開始等申告書、開業・廃業等届出書等の開店日、所在地、代表者、業種等が確認できる書類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（いずれか１つ）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確定申告書第一表の控えは追加申請の場合は提出不要です。</a:t>
          </a:r>
          <a:endParaRPr lang="ja-JP" altLang="ja-JP">
            <a:effectLst/>
          </a:endParaRPr>
        </a:p>
        <a:p>
          <a:endParaRPr kumimoji="1" lang="ja-JP" altLang="en-US" sz="1100" b="0"/>
        </a:p>
      </xdr:txBody>
    </xdr:sp>
    <xdr:clientData/>
  </xdr:twoCellAnchor>
  <xdr:twoCellAnchor>
    <xdr:from>
      <xdr:col>1</xdr:col>
      <xdr:colOff>0</xdr:colOff>
      <xdr:row>11</xdr:row>
      <xdr:rowOff>158750</xdr:rowOff>
    </xdr:from>
    <xdr:to>
      <xdr:col>8</xdr:col>
      <xdr:colOff>841375</xdr:colOff>
      <xdr:row>13</xdr:row>
      <xdr:rowOff>69848</xdr:rowOff>
    </xdr:to>
    <xdr:sp macro="" textlink="">
      <xdr:nvSpPr>
        <xdr:cNvPr id="15" name="正方形/長方形 14"/>
        <xdr:cNvSpPr/>
      </xdr:nvSpPr>
      <xdr:spPr>
        <a:xfrm>
          <a:off x="174625" y="8969375"/>
          <a:ext cx="6953250" cy="227647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・１日当たりの協力金額は、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緊急事態宣言区域及び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まん延防止重点措置区域では「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開店日から時短要請前日までの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売上高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÷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開店日から時短要請前日までの日数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×0.4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」、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その他区域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では「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開店日から時短要請前日までの売上高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÷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開店日から時短要請前日までの日数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×0.3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」です。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・上限は、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緊急事態宣言区域及びまん延防止重点措置区域では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100,000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円、その他区域では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75,000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となります。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・下限は、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緊急事態宣言区域では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40,000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円、まん延防止重点措置区域では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30,000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円、その他区域では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25,000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となります。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・千円未満の端数は切り上げとなります。</a:t>
          </a:r>
          <a:endParaRPr lang="ja-JP" altLang="ja-JP" sz="1400">
            <a:effectLst/>
          </a:endParaRPr>
        </a:p>
        <a:p>
          <a:pPr algn="l"/>
          <a:endParaRPr kumimoji="1" lang="en-US" altLang="ja-JP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68032</xdr:rowOff>
    </xdr:from>
    <xdr:to>
      <xdr:col>8</xdr:col>
      <xdr:colOff>504825</xdr:colOff>
      <xdr:row>5</xdr:row>
      <xdr:rowOff>301625</xdr:rowOff>
    </xdr:to>
    <xdr:sp macro="" textlink="">
      <xdr:nvSpPr>
        <xdr:cNvPr id="2" name="正方形/長方形 1"/>
        <xdr:cNvSpPr/>
      </xdr:nvSpPr>
      <xdr:spPr>
        <a:xfrm>
          <a:off x="419100" y="487132"/>
          <a:ext cx="6991350" cy="576493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新規開業特例（前年の時短要請開始月と同じ月の２日以降に開店した事業者）</a:t>
          </a:r>
          <a:r>
            <a:rPr kumimoji="1" lang="ja-JP" altLang="en-US" sz="1100" b="1">
              <a:solidFill>
                <a:sysClr val="windowText" lastClr="000000"/>
              </a:solidFill>
            </a:rPr>
            <a:t>を用いて、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売上高減少方式</a:t>
          </a:r>
          <a:r>
            <a:rPr kumimoji="1" lang="ja-JP" altLang="en-US" sz="1100" b="1"/>
            <a:t>により申請する大企業・中小企業・個人事業主向け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221456</xdr:colOff>
      <xdr:row>6</xdr:row>
      <xdr:rowOff>83345</xdr:rowOff>
    </xdr:from>
    <xdr:to>
      <xdr:col>9</xdr:col>
      <xdr:colOff>500062</xdr:colOff>
      <xdr:row>61</xdr:row>
      <xdr:rowOff>67470</xdr:rowOff>
    </xdr:to>
    <xdr:sp macro="" textlink="">
      <xdr:nvSpPr>
        <xdr:cNvPr id="3" name="正方形/長方形 2"/>
        <xdr:cNvSpPr/>
      </xdr:nvSpPr>
      <xdr:spPr>
        <a:xfrm>
          <a:off x="221456" y="1297783"/>
          <a:ext cx="8374856" cy="19867562"/>
        </a:xfrm>
        <a:prstGeom prst="rect">
          <a:avLst/>
        </a:prstGeom>
        <a:noFill/>
        <a:ln w="285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</xdr:row>
      <xdr:rowOff>31746</xdr:rowOff>
    </xdr:from>
    <xdr:to>
      <xdr:col>5</xdr:col>
      <xdr:colOff>47625</xdr:colOff>
      <xdr:row>8</xdr:row>
      <xdr:rowOff>59531</xdr:rowOff>
    </xdr:to>
    <xdr:sp macro="" textlink="">
      <xdr:nvSpPr>
        <xdr:cNvPr id="4" name="正方形/長方形 3"/>
        <xdr:cNvSpPr/>
      </xdr:nvSpPr>
      <xdr:spPr>
        <a:xfrm>
          <a:off x="690563" y="1246184"/>
          <a:ext cx="4060031" cy="325441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/>
            <a:t>協力金額の計算方法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ピンク色のセルが記入箇所です。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algn="ctr"/>
          <a:endParaRPr kumimoji="1" lang="en-US" altLang="ja-JP" sz="1200" b="1"/>
        </a:p>
      </xdr:txBody>
    </xdr:sp>
    <xdr:clientData/>
  </xdr:twoCellAnchor>
  <xdr:twoCellAnchor>
    <xdr:from>
      <xdr:col>0</xdr:col>
      <xdr:colOff>136071</xdr:colOff>
      <xdr:row>0</xdr:row>
      <xdr:rowOff>54429</xdr:rowOff>
    </xdr:from>
    <xdr:to>
      <xdr:col>1</xdr:col>
      <xdr:colOff>357187</xdr:colOff>
      <xdr:row>1</xdr:row>
      <xdr:rowOff>357186</xdr:rowOff>
    </xdr:to>
    <xdr:sp macro="" textlink="">
      <xdr:nvSpPr>
        <xdr:cNvPr id="12" name="正方形/長方形 11"/>
        <xdr:cNvSpPr/>
      </xdr:nvSpPr>
      <xdr:spPr>
        <a:xfrm>
          <a:off x="136071" y="54429"/>
          <a:ext cx="911679" cy="39800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＜別表＞</a:t>
          </a:r>
          <a:endParaRPr kumimoji="1" lang="en-US" altLang="ja-JP" sz="1400" b="1"/>
        </a:p>
      </xdr:txBody>
    </xdr:sp>
    <xdr:clientData/>
  </xdr:twoCellAnchor>
  <xdr:twoCellAnchor>
    <xdr:from>
      <xdr:col>7</xdr:col>
      <xdr:colOff>377031</xdr:colOff>
      <xdr:row>27</xdr:row>
      <xdr:rowOff>51594</xdr:rowOff>
    </xdr:from>
    <xdr:to>
      <xdr:col>8</xdr:col>
      <xdr:colOff>178594</xdr:colOff>
      <xdr:row>27</xdr:row>
      <xdr:rowOff>398577</xdr:rowOff>
    </xdr:to>
    <xdr:sp macro="" textlink="">
      <xdr:nvSpPr>
        <xdr:cNvPr id="11" name="テキスト ボックス 10"/>
        <xdr:cNvSpPr txBox="1"/>
      </xdr:nvSpPr>
      <xdr:spPr>
        <a:xfrm>
          <a:off x="6842125" y="5754688"/>
          <a:ext cx="301625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c</a:t>
          </a:r>
        </a:p>
      </xdr:txBody>
    </xdr:sp>
    <xdr:clientData/>
  </xdr:twoCellAnchor>
  <xdr:twoCellAnchor>
    <xdr:from>
      <xdr:col>2</xdr:col>
      <xdr:colOff>650875</xdr:colOff>
      <xdr:row>35</xdr:row>
      <xdr:rowOff>47625</xdr:rowOff>
    </xdr:from>
    <xdr:to>
      <xdr:col>2</xdr:col>
      <xdr:colOff>961571</xdr:colOff>
      <xdr:row>35</xdr:row>
      <xdr:rowOff>394608</xdr:rowOff>
    </xdr:to>
    <xdr:sp macro="" textlink="">
      <xdr:nvSpPr>
        <xdr:cNvPr id="13" name="テキスト ボックス 12"/>
        <xdr:cNvSpPr txBox="1"/>
      </xdr:nvSpPr>
      <xdr:spPr>
        <a:xfrm>
          <a:off x="2460625" y="8778875"/>
          <a:ext cx="310696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e</a:t>
          </a:r>
        </a:p>
      </xdr:txBody>
    </xdr:sp>
    <xdr:clientData/>
  </xdr:twoCellAnchor>
  <xdr:twoCellAnchor>
    <xdr:from>
      <xdr:col>2</xdr:col>
      <xdr:colOff>650875</xdr:colOff>
      <xdr:row>37</xdr:row>
      <xdr:rowOff>428625</xdr:rowOff>
    </xdr:from>
    <xdr:to>
      <xdr:col>2</xdr:col>
      <xdr:colOff>961571</xdr:colOff>
      <xdr:row>39</xdr:row>
      <xdr:rowOff>77108</xdr:rowOff>
    </xdr:to>
    <xdr:sp macro="" textlink="">
      <xdr:nvSpPr>
        <xdr:cNvPr id="16" name="テキスト ボックス 15"/>
        <xdr:cNvSpPr txBox="1"/>
      </xdr:nvSpPr>
      <xdr:spPr>
        <a:xfrm>
          <a:off x="2460625" y="9953625"/>
          <a:ext cx="310696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f</a:t>
          </a:r>
          <a:endParaRPr kumimoji="1" lang="ja-JP" altLang="en-US" sz="1600"/>
        </a:p>
      </xdr:txBody>
    </xdr:sp>
    <xdr:clientData/>
  </xdr:twoCellAnchor>
  <xdr:twoCellAnchor>
    <xdr:from>
      <xdr:col>7</xdr:col>
      <xdr:colOff>369093</xdr:colOff>
      <xdr:row>32</xdr:row>
      <xdr:rowOff>103187</xdr:rowOff>
    </xdr:from>
    <xdr:to>
      <xdr:col>8</xdr:col>
      <xdr:colOff>190501</xdr:colOff>
      <xdr:row>32</xdr:row>
      <xdr:rowOff>450170</xdr:rowOff>
    </xdr:to>
    <xdr:sp macro="" textlink="">
      <xdr:nvSpPr>
        <xdr:cNvPr id="17" name="テキスト ボックス 16"/>
        <xdr:cNvSpPr txBox="1"/>
      </xdr:nvSpPr>
      <xdr:spPr>
        <a:xfrm>
          <a:off x="6834187" y="7580312"/>
          <a:ext cx="321470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e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928688</xdr:colOff>
      <xdr:row>39</xdr:row>
      <xdr:rowOff>55562</xdr:rowOff>
    </xdr:from>
    <xdr:to>
      <xdr:col>9</xdr:col>
      <xdr:colOff>163852</xdr:colOff>
      <xdr:row>39</xdr:row>
      <xdr:rowOff>402545</xdr:rowOff>
    </xdr:to>
    <xdr:sp macro="" textlink="">
      <xdr:nvSpPr>
        <xdr:cNvPr id="18" name="テキスト ボックス 17"/>
        <xdr:cNvSpPr txBox="1"/>
      </xdr:nvSpPr>
      <xdr:spPr>
        <a:xfrm>
          <a:off x="7893844" y="10390187"/>
          <a:ext cx="366258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h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952500</xdr:colOff>
      <xdr:row>44</xdr:row>
      <xdr:rowOff>103188</xdr:rowOff>
    </xdr:from>
    <xdr:to>
      <xdr:col>9</xdr:col>
      <xdr:colOff>243227</xdr:colOff>
      <xdr:row>44</xdr:row>
      <xdr:rowOff>450171</xdr:rowOff>
    </xdr:to>
    <xdr:sp macro="" textlink="">
      <xdr:nvSpPr>
        <xdr:cNvPr id="20" name="テキスト ボックス 19"/>
        <xdr:cNvSpPr txBox="1"/>
      </xdr:nvSpPr>
      <xdr:spPr>
        <a:xfrm>
          <a:off x="7917656" y="13592969"/>
          <a:ext cx="421821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j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126999</xdr:colOff>
      <xdr:row>47</xdr:row>
      <xdr:rowOff>127000</xdr:rowOff>
    </xdr:from>
    <xdr:to>
      <xdr:col>1</xdr:col>
      <xdr:colOff>1190624</xdr:colOff>
      <xdr:row>47</xdr:row>
      <xdr:rowOff>428625</xdr:rowOff>
    </xdr:to>
    <xdr:sp macro="" textlink="">
      <xdr:nvSpPr>
        <xdr:cNvPr id="21" name="テキスト ボックス 20"/>
        <xdr:cNvSpPr txBox="1"/>
      </xdr:nvSpPr>
      <xdr:spPr>
        <a:xfrm>
          <a:off x="812799" y="12109450"/>
          <a:ext cx="1063625" cy="301625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g+h+j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392906</xdr:colOff>
      <xdr:row>23</xdr:row>
      <xdr:rowOff>107157</xdr:rowOff>
    </xdr:from>
    <xdr:to>
      <xdr:col>8</xdr:col>
      <xdr:colOff>200138</xdr:colOff>
      <xdr:row>23</xdr:row>
      <xdr:rowOff>454140</xdr:rowOff>
    </xdr:to>
    <xdr:sp macro="" textlink="">
      <xdr:nvSpPr>
        <xdr:cNvPr id="22" name="テキスト ボックス 21"/>
        <xdr:cNvSpPr txBox="1"/>
      </xdr:nvSpPr>
      <xdr:spPr>
        <a:xfrm>
          <a:off x="6858000" y="6096001"/>
          <a:ext cx="307294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a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381001</xdr:colOff>
      <xdr:row>25</xdr:row>
      <xdr:rowOff>154781</xdr:rowOff>
    </xdr:from>
    <xdr:to>
      <xdr:col>8</xdr:col>
      <xdr:colOff>188233</xdr:colOff>
      <xdr:row>25</xdr:row>
      <xdr:rowOff>501764</xdr:rowOff>
    </xdr:to>
    <xdr:sp macro="" textlink="">
      <xdr:nvSpPr>
        <xdr:cNvPr id="23" name="テキスト ボックス 22"/>
        <xdr:cNvSpPr txBox="1"/>
      </xdr:nvSpPr>
      <xdr:spPr>
        <a:xfrm>
          <a:off x="6846095" y="4786312"/>
          <a:ext cx="307294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b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607219</xdr:colOff>
      <xdr:row>42</xdr:row>
      <xdr:rowOff>63499</xdr:rowOff>
    </xdr:from>
    <xdr:to>
      <xdr:col>2</xdr:col>
      <xdr:colOff>906575</xdr:colOff>
      <xdr:row>42</xdr:row>
      <xdr:rowOff>410482</xdr:rowOff>
    </xdr:to>
    <xdr:sp macro="" textlink="">
      <xdr:nvSpPr>
        <xdr:cNvPr id="25" name="テキスト ボックス 24"/>
        <xdr:cNvSpPr txBox="1"/>
      </xdr:nvSpPr>
      <xdr:spPr>
        <a:xfrm>
          <a:off x="2416969" y="11382374"/>
          <a:ext cx="299356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b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583407</xdr:colOff>
      <xdr:row>44</xdr:row>
      <xdr:rowOff>91281</xdr:rowOff>
    </xdr:from>
    <xdr:to>
      <xdr:col>2</xdr:col>
      <xdr:colOff>878227</xdr:colOff>
      <xdr:row>44</xdr:row>
      <xdr:rowOff>438264</xdr:rowOff>
    </xdr:to>
    <xdr:sp macro="" textlink="">
      <xdr:nvSpPr>
        <xdr:cNvPr id="26" name="テキスト ボックス 25"/>
        <xdr:cNvSpPr txBox="1"/>
      </xdr:nvSpPr>
      <xdr:spPr>
        <a:xfrm>
          <a:off x="2393157" y="12362656"/>
          <a:ext cx="294820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i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345281</xdr:colOff>
      <xdr:row>29</xdr:row>
      <xdr:rowOff>91281</xdr:rowOff>
    </xdr:from>
    <xdr:to>
      <xdr:col>8</xdr:col>
      <xdr:colOff>175759</xdr:colOff>
      <xdr:row>29</xdr:row>
      <xdr:rowOff>438264</xdr:rowOff>
    </xdr:to>
    <xdr:sp macro="" textlink="">
      <xdr:nvSpPr>
        <xdr:cNvPr id="28" name="テキスト ボックス 27"/>
        <xdr:cNvSpPr txBox="1"/>
      </xdr:nvSpPr>
      <xdr:spPr>
        <a:xfrm>
          <a:off x="6810375" y="6353969"/>
          <a:ext cx="330540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d</a:t>
          </a:r>
          <a:endParaRPr kumimoji="1" lang="ja-JP" altLang="en-US" sz="1600"/>
        </a:p>
      </xdr:txBody>
    </xdr:sp>
    <xdr:clientData/>
  </xdr:twoCellAnchor>
  <xdr:twoCellAnchor>
    <xdr:from>
      <xdr:col>8</xdr:col>
      <xdr:colOff>976312</xdr:colOff>
      <xdr:row>42</xdr:row>
      <xdr:rowOff>103187</xdr:rowOff>
    </xdr:from>
    <xdr:to>
      <xdr:col>9</xdr:col>
      <xdr:colOff>186530</xdr:colOff>
      <xdr:row>42</xdr:row>
      <xdr:rowOff>450170</xdr:rowOff>
    </xdr:to>
    <xdr:sp macro="" textlink="">
      <xdr:nvSpPr>
        <xdr:cNvPr id="30" name="テキスト ボックス 29"/>
        <xdr:cNvSpPr txBox="1"/>
      </xdr:nvSpPr>
      <xdr:spPr>
        <a:xfrm>
          <a:off x="7945437" y="11342687"/>
          <a:ext cx="337343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i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944562</xdr:colOff>
      <xdr:row>35</xdr:row>
      <xdr:rowOff>47625</xdr:rowOff>
    </xdr:from>
    <xdr:to>
      <xdr:col>9</xdr:col>
      <xdr:colOff>128133</xdr:colOff>
      <xdr:row>35</xdr:row>
      <xdr:rowOff>394608</xdr:rowOff>
    </xdr:to>
    <xdr:sp macro="" textlink="">
      <xdr:nvSpPr>
        <xdr:cNvPr id="19" name="テキスト ボックス 18"/>
        <xdr:cNvSpPr txBox="1"/>
      </xdr:nvSpPr>
      <xdr:spPr>
        <a:xfrm>
          <a:off x="7913687" y="8699500"/>
          <a:ext cx="310696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f</a:t>
          </a:r>
        </a:p>
      </xdr:txBody>
    </xdr:sp>
    <xdr:clientData/>
  </xdr:twoCellAnchor>
  <xdr:twoCellAnchor>
    <xdr:from>
      <xdr:col>8</xdr:col>
      <xdr:colOff>940593</xdr:colOff>
      <xdr:row>37</xdr:row>
      <xdr:rowOff>47625</xdr:rowOff>
    </xdr:from>
    <xdr:to>
      <xdr:col>9</xdr:col>
      <xdr:colOff>154781</xdr:colOff>
      <xdr:row>37</xdr:row>
      <xdr:rowOff>394608</xdr:rowOff>
    </xdr:to>
    <xdr:sp macro="" textlink="">
      <xdr:nvSpPr>
        <xdr:cNvPr id="24" name="テキスト ボックス 23"/>
        <xdr:cNvSpPr txBox="1"/>
      </xdr:nvSpPr>
      <xdr:spPr>
        <a:xfrm>
          <a:off x="7905749" y="9477375"/>
          <a:ext cx="345282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g</a:t>
          </a:r>
        </a:p>
      </xdr:txBody>
    </xdr:sp>
    <xdr:clientData/>
  </xdr:twoCellAnchor>
  <xdr:twoCellAnchor>
    <xdr:from>
      <xdr:col>2</xdr:col>
      <xdr:colOff>603250</xdr:colOff>
      <xdr:row>25</xdr:row>
      <xdr:rowOff>142875</xdr:rowOff>
    </xdr:from>
    <xdr:to>
      <xdr:col>2</xdr:col>
      <xdr:colOff>918482</xdr:colOff>
      <xdr:row>25</xdr:row>
      <xdr:rowOff>489858</xdr:rowOff>
    </xdr:to>
    <xdr:sp macro="" textlink="">
      <xdr:nvSpPr>
        <xdr:cNvPr id="27" name="テキスト ボックス 26"/>
        <xdr:cNvSpPr txBox="1"/>
      </xdr:nvSpPr>
      <xdr:spPr>
        <a:xfrm>
          <a:off x="2413000" y="4762500"/>
          <a:ext cx="315232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latin typeface="+mn-lt"/>
              <a:ea typeface="ＭＳ Ｐゴシック" panose="020B0600070205080204" pitchFamily="50" charset="-128"/>
            </a:rPr>
            <a:t>a</a:t>
          </a:r>
          <a:endParaRPr kumimoji="1" lang="ja-JP" altLang="en-US" sz="1600" b="0">
            <a:latin typeface="+mn-lt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635000</xdr:colOff>
      <xdr:row>29</xdr:row>
      <xdr:rowOff>63500</xdr:rowOff>
    </xdr:from>
    <xdr:to>
      <xdr:col>2</xdr:col>
      <xdr:colOff>944563</xdr:colOff>
      <xdr:row>29</xdr:row>
      <xdr:rowOff>410483</xdr:rowOff>
    </xdr:to>
    <xdr:sp macro="" textlink="">
      <xdr:nvSpPr>
        <xdr:cNvPr id="29" name="テキスト ボックス 28"/>
        <xdr:cNvSpPr txBox="1"/>
      </xdr:nvSpPr>
      <xdr:spPr>
        <a:xfrm>
          <a:off x="2444750" y="6381750"/>
          <a:ext cx="309563" cy="346983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7</xdr:row>
      <xdr:rowOff>104776</xdr:rowOff>
    </xdr:from>
    <xdr:to>
      <xdr:col>8</xdr:col>
      <xdr:colOff>857250</xdr:colOff>
      <xdr:row>7</xdr:row>
      <xdr:rowOff>714376</xdr:rowOff>
    </xdr:to>
    <xdr:sp macro="" textlink="">
      <xdr:nvSpPr>
        <xdr:cNvPr id="2" name="正方形/長方形 1"/>
        <xdr:cNvSpPr/>
      </xdr:nvSpPr>
      <xdr:spPr>
        <a:xfrm>
          <a:off x="196850" y="4600576"/>
          <a:ext cx="6975475" cy="6096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・店舗のある市町村をプルダウンから選択してください。</a:t>
          </a:r>
          <a:endParaRPr kumimoji="1" lang="en-US" altLang="ja-JP" sz="11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・時短した期間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の「開始日」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をプルダウンから選択してください。</a:t>
          </a:r>
          <a:endParaRPr lang="ja-JP" altLang="ja-JP">
            <a:effectLst/>
          </a:endParaRPr>
        </a:p>
        <a:p>
          <a:pPr algn="l"/>
          <a:endParaRPr kumimoji="1" lang="en-US" altLang="ja-JP" sz="1100" b="1"/>
        </a:p>
      </xdr:txBody>
    </xdr:sp>
    <xdr:clientData/>
  </xdr:twoCellAnchor>
  <xdr:twoCellAnchor>
    <xdr:from>
      <xdr:col>1</xdr:col>
      <xdr:colOff>0</xdr:colOff>
      <xdr:row>4</xdr:row>
      <xdr:rowOff>101602</xdr:rowOff>
    </xdr:from>
    <xdr:to>
      <xdr:col>8</xdr:col>
      <xdr:colOff>857250</xdr:colOff>
      <xdr:row>4</xdr:row>
      <xdr:rowOff>936625</xdr:rowOff>
    </xdr:to>
    <xdr:sp macro="" textlink="">
      <xdr:nvSpPr>
        <xdr:cNvPr id="3" name="正方形/長方形 2"/>
        <xdr:cNvSpPr/>
      </xdr:nvSpPr>
      <xdr:spPr>
        <a:xfrm>
          <a:off x="180975" y="1482727"/>
          <a:ext cx="6991350" cy="83502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・売上高は税抜きとなります。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・売上高については、テイクアウトや飲食業以外に係る売上高は除外します。ただし、それらが飲食業に付随する小規模のものや分離できない場合は、飲食業売上高に含めて計算することも可能とします。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682626</xdr:colOff>
      <xdr:row>0</xdr:row>
      <xdr:rowOff>79375</xdr:rowOff>
    </xdr:from>
    <xdr:to>
      <xdr:col>7</xdr:col>
      <xdr:colOff>63501</xdr:colOff>
      <xdr:row>0</xdr:row>
      <xdr:rowOff>492125</xdr:rowOff>
    </xdr:to>
    <xdr:sp macro="" textlink="">
      <xdr:nvSpPr>
        <xdr:cNvPr id="4" name="正方形/長方形 3"/>
        <xdr:cNvSpPr/>
      </xdr:nvSpPr>
      <xdr:spPr>
        <a:xfrm>
          <a:off x="1739901" y="79375"/>
          <a:ext cx="3762375" cy="4127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＜別表（裏面）＞　必ずご一読ください。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15875</xdr:colOff>
      <xdr:row>4</xdr:row>
      <xdr:rowOff>984249</xdr:rowOff>
    </xdr:from>
    <xdr:to>
      <xdr:col>8</xdr:col>
      <xdr:colOff>857250</xdr:colOff>
      <xdr:row>4</xdr:row>
      <xdr:rowOff>2401661</xdr:rowOff>
    </xdr:to>
    <xdr:sp macro="" textlink="">
      <xdr:nvSpPr>
        <xdr:cNvPr id="5" name="正方形/長方形 4"/>
        <xdr:cNvSpPr/>
      </xdr:nvSpPr>
      <xdr:spPr>
        <a:xfrm>
          <a:off x="190500" y="2381249"/>
          <a:ext cx="6953250" cy="141741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・本別表は新規開店した事業者（前年の時短要請開始月と同じ月の２日以降に開店した事業者）で、</a:t>
          </a:r>
          <a:r>
            <a:rPr kumimoji="1" lang="ja-JP" altLang="en-US" sz="1100" b="1" u="sng">
              <a:solidFill>
                <a:srgbClr val="FF0000"/>
              </a:solidFill>
            </a:rPr>
            <a:t>下限額より大きい金額で申請される方のみ</a:t>
          </a:r>
          <a:r>
            <a:rPr kumimoji="1" lang="ja-JP" altLang="en-US" sz="1100" b="1">
              <a:solidFill>
                <a:srgbClr val="FF0000"/>
              </a:solidFill>
            </a:rPr>
            <a:t>提出をしてください。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新規開店した事業者で、下限額で申請される場合は、本別表の提出は不要です。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・本別表は、時短した期間が「令和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</a:t>
          </a:r>
          <a:r>
            <a:rPr kumimoji="1" lang="en-US" altLang="ja-JP" sz="1100" b="1">
              <a:solidFill>
                <a:srgbClr val="FF0000"/>
              </a:solidFill>
            </a:rPr>
            <a:t>7</a:t>
          </a:r>
          <a:r>
            <a:rPr kumimoji="1" lang="ja-JP" altLang="en-US" sz="1100" b="1">
              <a:solidFill>
                <a:srgbClr val="FF0000"/>
              </a:solidFill>
            </a:rPr>
            <a:t>月</a:t>
          </a:r>
          <a:r>
            <a:rPr kumimoji="1" lang="en-US" altLang="ja-JP" sz="1100" b="1">
              <a:solidFill>
                <a:srgbClr val="FF0000"/>
              </a:solidFill>
            </a:rPr>
            <a:t>30</a:t>
          </a:r>
          <a:r>
            <a:rPr kumimoji="1" lang="ja-JP" altLang="en-US" sz="1100" b="1">
              <a:solidFill>
                <a:srgbClr val="FF0000"/>
              </a:solidFill>
            </a:rPr>
            <a:t>日以降令和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</a:t>
          </a:r>
          <a:r>
            <a:rPr kumimoji="1" lang="en-US" altLang="ja-JP" sz="1100" b="1">
              <a:solidFill>
                <a:srgbClr val="FF0000"/>
              </a:solidFill>
            </a:rPr>
            <a:t>9</a:t>
          </a:r>
          <a:r>
            <a:rPr kumimoji="1" lang="ja-JP" altLang="en-US" sz="1100" b="1">
              <a:solidFill>
                <a:srgbClr val="FF0000"/>
              </a:solidFill>
            </a:rPr>
            <a:t>月</a:t>
          </a:r>
          <a:r>
            <a:rPr kumimoji="1" lang="en-US" altLang="ja-JP" sz="1100" b="1">
              <a:solidFill>
                <a:srgbClr val="FF0000"/>
              </a:solidFill>
            </a:rPr>
            <a:t>12</a:t>
          </a:r>
          <a:r>
            <a:rPr kumimoji="1" lang="ja-JP" altLang="en-US" sz="1100" b="1">
              <a:solidFill>
                <a:srgbClr val="FF0000"/>
              </a:solidFill>
            </a:rPr>
            <a:t>日まで」で申請される方が使用してください。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9</xdr:row>
      <xdr:rowOff>108855</xdr:rowOff>
    </xdr:from>
    <xdr:to>
      <xdr:col>8</xdr:col>
      <xdr:colOff>857250</xdr:colOff>
      <xdr:row>9</xdr:row>
      <xdr:rowOff>3159124</xdr:rowOff>
    </xdr:to>
    <xdr:sp macro="" textlink="">
      <xdr:nvSpPr>
        <xdr:cNvPr id="6" name="正方形/長方形 5"/>
        <xdr:cNvSpPr/>
      </xdr:nvSpPr>
      <xdr:spPr>
        <a:xfrm>
          <a:off x="174625" y="5395230"/>
          <a:ext cx="6969125" cy="305026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・開店日を記載してください。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・開店日から時短要請前日までの売上高を記載してください。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必要な添付書類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＜法人の場合＞　　　　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○法人税の確定申告書別表一の控え　○売上帳等の帳簿の写し</a:t>
          </a: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＜個人事業主の場合＞　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○所得税の確定申告書第一表の控え　○売上帳等の帳簿の写し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＜共通＞　　　　　　　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〇全部事項証明書、事業開始等申告書、開業・廃業等届出書等の開店日、所在地、代表者、業種等が確認できる書類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（いずれか１つ）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確定申告書第一表の控えは追加申請の場合は提出不要です。</a:t>
          </a:r>
          <a:endParaRPr lang="ja-JP" altLang="ja-JP">
            <a:effectLst/>
          </a:endParaRPr>
        </a:p>
        <a:p>
          <a:endParaRPr kumimoji="1" lang="ja-JP" altLang="en-US" sz="1100" b="0"/>
        </a:p>
      </xdr:txBody>
    </xdr:sp>
    <xdr:clientData/>
  </xdr:twoCellAnchor>
  <xdr:twoCellAnchor>
    <xdr:from>
      <xdr:col>0</xdr:col>
      <xdr:colOff>174624</xdr:colOff>
      <xdr:row>9</xdr:row>
      <xdr:rowOff>3270250</xdr:rowOff>
    </xdr:from>
    <xdr:to>
      <xdr:col>8</xdr:col>
      <xdr:colOff>825499</xdr:colOff>
      <xdr:row>9</xdr:row>
      <xdr:rowOff>4414169</xdr:rowOff>
    </xdr:to>
    <xdr:sp macro="" textlink="">
      <xdr:nvSpPr>
        <xdr:cNvPr id="8" name="正方形/長方形 7"/>
        <xdr:cNvSpPr/>
      </xdr:nvSpPr>
      <xdr:spPr>
        <a:xfrm>
          <a:off x="174624" y="8556625"/>
          <a:ext cx="6937375" cy="114391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令和３年８、９月の売上高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を記載してください。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売上帳等の帳簿により記載してください。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必要な添付書類（令和３年のもの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○　売上帳等の帳簿の写し</a:t>
          </a:r>
          <a:endParaRPr lang="ja-JP" altLang="ja-JP" sz="1100" b="1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31749</xdr:colOff>
      <xdr:row>11</xdr:row>
      <xdr:rowOff>79375</xdr:rowOff>
    </xdr:from>
    <xdr:to>
      <xdr:col>8</xdr:col>
      <xdr:colOff>857249</xdr:colOff>
      <xdr:row>11</xdr:row>
      <xdr:rowOff>1778225</xdr:rowOff>
    </xdr:to>
    <xdr:sp macro="" textlink="">
      <xdr:nvSpPr>
        <xdr:cNvPr id="9" name="正方形/長方形 8"/>
        <xdr:cNvSpPr/>
      </xdr:nvSpPr>
      <xdr:spPr>
        <a:xfrm>
          <a:off x="206374" y="9858375"/>
          <a:ext cx="6937375" cy="16988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・１日当たりの協力金額は、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緊急事態宣言区域及び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まん延防止重点措置区域では「１日当たりの売上高減少額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×0.4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」です。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その他区域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では、「１日当たりの売上高減少額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×0.4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」又は「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開店日から時短要請前日まで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の１日当たりの売上高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×0.3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」のいずれか低い方です。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計算の結果、１日あたりの協力金額が</a:t>
          </a:r>
          <a:r>
            <a:rPr kumimoji="1" lang="en-US" altLang="ja-JP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200,000</a:t>
          </a:r>
          <a:r>
            <a:rPr kumimoji="1" lang="ja-JP" altLang="ja-JP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円を上回る場合は、</a:t>
          </a:r>
          <a:r>
            <a:rPr kumimoji="1" lang="en-US" altLang="ja-JP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200,000</a:t>
          </a:r>
          <a:r>
            <a:rPr kumimoji="1" lang="ja-JP" altLang="ja-JP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円（上限）</a:t>
          </a:r>
          <a:r>
            <a:rPr kumimoji="1"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となります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。下限はありません。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・千円未満の端数は切り上げとなります。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12</xdr:col>
      <xdr:colOff>638174</xdr:colOff>
      <xdr:row>20</xdr:row>
      <xdr:rowOff>209550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8839199" cy="4972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</xdr:colOff>
      <xdr:row>20</xdr:row>
      <xdr:rowOff>180974</xdr:rowOff>
    </xdr:from>
    <xdr:to>
      <xdr:col>7</xdr:col>
      <xdr:colOff>495299</xdr:colOff>
      <xdr:row>20</xdr:row>
      <xdr:rowOff>1809750</xdr:rowOff>
    </xdr:to>
    <xdr:sp macro="" textlink="">
      <xdr:nvSpPr>
        <xdr:cNvPr id="2" name="正方形/長方形 1"/>
        <xdr:cNvSpPr/>
      </xdr:nvSpPr>
      <xdr:spPr>
        <a:xfrm>
          <a:off x="794657" y="8000999"/>
          <a:ext cx="6901542" cy="162877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pPr algn="l"/>
          <a:r>
            <a:rPr kumimoji="1" lang="ja-JP" altLang="en-US" sz="1400" b="1"/>
            <a:t>・１日当たりの協力金額は「令和元年又は令和２年の年間売上高</a:t>
          </a:r>
          <a:r>
            <a:rPr kumimoji="1" lang="en-US" altLang="ja-JP" sz="1400" b="1"/>
            <a:t>÷365×0.3</a:t>
          </a:r>
          <a:r>
            <a:rPr kumimoji="1" lang="ja-JP" altLang="en-US" sz="1400" b="1"/>
            <a:t>」です。</a:t>
          </a:r>
          <a:endParaRPr kumimoji="1" lang="en-US" altLang="ja-JP" sz="1400" b="1"/>
        </a:p>
        <a:p>
          <a:pPr algn="l"/>
          <a:r>
            <a:rPr kumimoji="1" lang="ja-JP" altLang="en-US" sz="1400" b="1"/>
            <a:t>・計算の結果、</a:t>
          </a:r>
          <a:r>
            <a:rPr kumimoji="1" lang="en-US" altLang="ja-JP" sz="1400" b="1" u="sng"/>
            <a:t>75,000</a:t>
          </a:r>
          <a:r>
            <a:rPr kumimoji="1" lang="ja-JP" altLang="en-US" sz="1400" b="1" u="sng"/>
            <a:t>円を上回る場合は</a:t>
          </a:r>
          <a:r>
            <a:rPr kumimoji="1" lang="en-US" altLang="ja-JP" sz="1400" b="1" u="sng"/>
            <a:t>75,000</a:t>
          </a:r>
          <a:r>
            <a:rPr kumimoji="1" lang="ja-JP" altLang="en-US" sz="1400" b="1" u="sng"/>
            <a:t>円（上限）</a:t>
          </a:r>
          <a:r>
            <a:rPr kumimoji="1" lang="ja-JP" altLang="en-US" sz="1400" b="1"/>
            <a:t>となります。</a:t>
          </a:r>
          <a:endParaRPr kumimoji="1" lang="en-US" altLang="ja-JP" sz="1400" b="1"/>
        </a:p>
        <a:p>
          <a:pPr algn="l"/>
          <a:r>
            <a:rPr kumimoji="1" lang="ja-JP" altLang="en-US" sz="1400" b="1"/>
            <a:t>・計算の結果、</a:t>
          </a:r>
          <a:r>
            <a:rPr kumimoji="1" lang="en-US" altLang="ja-JP" sz="1400" b="1" u="sng"/>
            <a:t>25,000</a:t>
          </a:r>
          <a:r>
            <a:rPr kumimoji="1" lang="ja-JP" altLang="en-US" sz="1400" b="1" u="sng"/>
            <a:t>円を下回る場合は</a:t>
          </a:r>
          <a:r>
            <a:rPr kumimoji="1" lang="en-US" altLang="ja-JP" sz="1400" b="1" u="sng"/>
            <a:t>25,000</a:t>
          </a:r>
          <a:r>
            <a:rPr kumimoji="1" lang="ja-JP" altLang="en-US" sz="1400" b="1" u="sng"/>
            <a:t>円（下限）</a:t>
          </a:r>
          <a:r>
            <a:rPr kumimoji="1" lang="ja-JP" altLang="en-US" sz="1400" b="1"/>
            <a:t>となります。</a:t>
          </a:r>
          <a:endParaRPr kumimoji="1" lang="en-US" altLang="ja-JP" sz="1400" b="1"/>
        </a:p>
        <a:p>
          <a:pPr algn="l"/>
          <a:r>
            <a:rPr kumimoji="1" lang="ja-JP" altLang="en-US" sz="1400" b="1"/>
            <a:t>・千円未満の端数は切り上げとなります。</a:t>
          </a:r>
          <a:endParaRPr kumimoji="1" lang="en-US" altLang="ja-JP" sz="1400" b="1"/>
        </a:p>
      </xdr:txBody>
    </xdr:sp>
    <xdr:clientData/>
  </xdr:twoCellAnchor>
  <xdr:twoCellAnchor>
    <xdr:from>
      <xdr:col>1</xdr:col>
      <xdr:colOff>81643</xdr:colOff>
      <xdr:row>22</xdr:row>
      <xdr:rowOff>219075</xdr:rowOff>
    </xdr:from>
    <xdr:to>
      <xdr:col>7</xdr:col>
      <xdr:colOff>495300</xdr:colOff>
      <xdr:row>22</xdr:row>
      <xdr:rowOff>647700</xdr:rowOff>
    </xdr:to>
    <xdr:sp macro="" textlink="">
      <xdr:nvSpPr>
        <xdr:cNvPr id="3" name="正方形/長方形 2"/>
        <xdr:cNvSpPr/>
      </xdr:nvSpPr>
      <xdr:spPr>
        <a:xfrm>
          <a:off x="767443" y="10658475"/>
          <a:ext cx="6928757" cy="4286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・協力金支給額は「１日当たりの協力金額</a:t>
          </a:r>
          <a:r>
            <a:rPr kumimoji="1" lang="en-US" altLang="ja-JP" sz="1400" b="1"/>
            <a:t>×</a:t>
          </a:r>
          <a:r>
            <a:rPr kumimoji="1" lang="ja-JP" altLang="en-US" sz="1400" b="1"/>
            <a:t>時短に応じた日数」です。</a:t>
          </a:r>
          <a:endParaRPr kumimoji="1" lang="en-US" altLang="ja-JP" sz="1400" b="1"/>
        </a:p>
      </xdr:txBody>
    </xdr:sp>
    <xdr:clientData/>
  </xdr:twoCellAnchor>
  <xdr:twoCellAnchor>
    <xdr:from>
      <xdr:col>1</xdr:col>
      <xdr:colOff>533401</xdr:colOff>
      <xdr:row>4</xdr:row>
      <xdr:rowOff>48460</xdr:rowOff>
    </xdr:from>
    <xdr:to>
      <xdr:col>6</xdr:col>
      <xdr:colOff>857251</xdr:colOff>
      <xdr:row>7</xdr:row>
      <xdr:rowOff>101601</xdr:rowOff>
    </xdr:to>
    <xdr:sp macro="" textlink="">
      <xdr:nvSpPr>
        <xdr:cNvPr id="4" name="正方形/長方形 3"/>
        <xdr:cNvSpPr/>
      </xdr:nvSpPr>
      <xdr:spPr>
        <a:xfrm>
          <a:off x="1219201" y="972385"/>
          <a:ext cx="5724525" cy="662741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前年以前の４、</a:t>
          </a:r>
          <a:r>
            <a:rPr kumimoji="1" lang="en-US" altLang="ja-JP" sz="1200" b="1">
              <a:solidFill>
                <a:srgbClr val="FF0000"/>
              </a:solidFill>
            </a:rPr>
            <a:t>5</a:t>
          </a:r>
          <a:r>
            <a:rPr kumimoji="1" lang="ja-JP" altLang="en-US" sz="1200" b="1">
              <a:solidFill>
                <a:srgbClr val="FF0000"/>
              </a:solidFill>
            </a:rPr>
            <a:t>月の売り上げが把握することが困難のため、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売上高方式（年間）</a:t>
          </a:r>
          <a:r>
            <a:rPr kumimoji="1" lang="ja-JP" altLang="en-US" sz="1200" b="1"/>
            <a:t>により申請する中小企業・個人事業主向け</a:t>
          </a:r>
          <a:endParaRPr kumimoji="1" lang="en-US" altLang="ja-JP" sz="1200" b="1"/>
        </a:p>
      </xdr:txBody>
    </xdr:sp>
    <xdr:clientData/>
  </xdr:twoCellAnchor>
  <xdr:twoCellAnchor>
    <xdr:from>
      <xdr:col>0</xdr:col>
      <xdr:colOff>257175</xdr:colOff>
      <xdr:row>8</xdr:row>
      <xdr:rowOff>209549</xdr:rowOff>
    </xdr:from>
    <xdr:to>
      <xdr:col>8</xdr:col>
      <xdr:colOff>361950</xdr:colOff>
      <xdr:row>23</xdr:row>
      <xdr:rowOff>161925</xdr:rowOff>
    </xdr:to>
    <xdr:sp macro="" textlink="">
      <xdr:nvSpPr>
        <xdr:cNvPr id="5" name="正方形/長方形 4"/>
        <xdr:cNvSpPr/>
      </xdr:nvSpPr>
      <xdr:spPr>
        <a:xfrm>
          <a:off x="257175" y="1857374"/>
          <a:ext cx="7810500" cy="9544051"/>
        </a:xfrm>
        <a:prstGeom prst="rect">
          <a:avLst/>
        </a:prstGeom>
        <a:noFill/>
        <a:ln w="285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9524</xdr:colOff>
      <xdr:row>8</xdr:row>
      <xdr:rowOff>108857</xdr:rowOff>
    </xdr:from>
    <xdr:to>
      <xdr:col>2</xdr:col>
      <xdr:colOff>476250</xdr:colOff>
      <xdr:row>8</xdr:row>
      <xdr:rowOff>337458</xdr:rowOff>
    </xdr:to>
    <xdr:sp macro="" textlink="">
      <xdr:nvSpPr>
        <xdr:cNvPr id="6" name="正方形/長方形 5"/>
        <xdr:cNvSpPr/>
      </xdr:nvSpPr>
      <xdr:spPr>
        <a:xfrm>
          <a:off x="695324" y="1756682"/>
          <a:ext cx="1885951" cy="228601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協力金額の計算方法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450848</xdr:colOff>
      <xdr:row>14</xdr:row>
      <xdr:rowOff>176894</xdr:rowOff>
    </xdr:from>
    <xdr:to>
      <xdr:col>0</xdr:col>
      <xdr:colOff>589643</xdr:colOff>
      <xdr:row>19</xdr:row>
      <xdr:rowOff>204108</xdr:rowOff>
    </xdr:to>
    <xdr:sp macro="" textlink="">
      <xdr:nvSpPr>
        <xdr:cNvPr id="7" name="下矢印 6"/>
        <xdr:cNvSpPr/>
      </xdr:nvSpPr>
      <xdr:spPr>
        <a:xfrm>
          <a:off x="450848" y="4444094"/>
          <a:ext cx="138795" cy="285613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433612</xdr:colOff>
      <xdr:row>19</xdr:row>
      <xdr:rowOff>635000</xdr:rowOff>
    </xdr:from>
    <xdr:to>
      <xdr:col>0</xdr:col>
      <xdr:colOff>619125</xdr:colOff>
      <xdr:row>20</xdr:row>
      <xdr:rowOff>2111375</xdr:rowOff>
    </xdr:to>
    <xdr:sp macro="" textlink="">
      <xdr:nvSpPr>
        <xdr:cNvPr id="8" name="下矢印 7"/>
        <xdr:cNvSpPr/>
      </xdr:nvSpPr>
      <xdr:spPr>
        <a:xfrm>
          <a:off x="433612" y="7731125"/>
          <a:ext cx="185513" cy="2200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48597</xdr:colOff>
      <xdr:row>0</xdr:row>
      <xdr:rowOff>9719</xdr:rowOff>
    </xdr:from>
    <xdr:to>
      <xdr:col>8</xdr:col>
      <xdr:colOff>651198</xdr:colOff>
      <xdr:row>1</xdr:row>
      <xdr:rowOff>272143</xdr:rowOff>
    </xdr:to>
    <xdr:sp macro="" textlink="">
      <xdr:nvSpPr>
        <xdr:cNvPr id="9" name="正方形/長方形 8"/>
        <xdr:cNvSpPr/>
      </xdr:nvSpPr>
      <xdr:spPr>
        <a:xfrm>
          <a:off x="48597" y="9719"/>
          <a:ext cx="8308326" cy="38624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＜別表＞　</a:t>
          </a:r>
          <a:r>
            <a:rPr kumimoji="1" lang="en-US" altLang="ja-JP" sz="1600" b="1">
              <a:solidFill>
                <a:srgbClr val="FF0000"/>
              </a:solidFill>
            </a:rPr>
            <a:t>※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25,000</a:t>
          </a:r>
          <a:r>
            <a:rPr kumimoji="1" lang="ja-JP" altLang="en-US" sz="1600" b="1">
              <a:solidFill>
                <a:srgbClr val="FF0000"/>
              </a:solidFill>
            </a:rPr>
            <a:t>円</a:t>
          </a:r>
          <a:r>
            <a:rPr kumimoji="1" lang="en-US" altLang="ja-JP" sz="1600" b="1">
              <a:solidFill>
                <a:srgbClr val="FF0000"/>
              </a:solidFill>
            </a:rPr>
            <a:t>/</a:t>
          </a:r>
          <a:r>
            <a:rPr kumimoji="1" lang="ja-JP" altLang="en-US" sz="1600" b="1">
              <a:solidFill>
                <a:srgbClr val="FF0000"/>
              </a:solidFill>
            </a:rPr>
            <a:t>日より多い額を申請する店舗ごとに作成してください</a:t>
          </a:r>
          <a:endParaRPr kumimoji="1" lang="en-US" altLang="ja-JP" sz="1600" b="1"/>
        </a:p>
      </xdr:txBody>
    </xdr:sp>
    <xdr:clientData/>
  </xdr:twoCellAnchor>
  <xdr:twoCellAnchor>
    <xdr:from>
      <xdr:col>1</xdr:col>
      <xdr:colOff>116568</xdr:colOff>
      <xdr:row>15</xdr:row>
      <xdr:rowOff>91168</xdr:rowOff>
    </xdr:from>
    <xdr:to>
      <xdr:col>7</xdr:col>
      <xdr:colOff>497567</xdr:colOff>
      <xdr:row>15</xdr:row>
      <xdr:rowOff>2032000</xdr:rowOff>
    </xdr:to>
    <xdr:sp macro="" textlink="">
      <xdr:nvSpPr>
        <xdr:cNvPr id="10" name="正方形/長方形 9"/>
        <xdr:cNvSpPr/>
      </xdr:nvSpPr>
      <xdr:spPr>
        <a:xfrm>
          <a:off x="802368" y="4844143"/>
          <a:ext cx="6896099" cy="194083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決算期間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における年間売上高を記載してください。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必要な添付書類（令和元年又は令和２年のもの）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＜法人の場合＞　　　　○法人税の確定申告書別表一の控え</a:t>
          </a: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○売上帳等の帳簿の写し</a:t>
          </a: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＜個人事業主の場合＞　○所得税の確定申告書第一表の控え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○売上帳等の帳簿の写し</a:t>
          </a:r>
          <a:endParaRPr kumimoji="1" lang="ja-JP" altLang="en-US" sz="1100" b="0"/>
        </a:p>
      </xdr:txBody>
    </xdr:sp>
    <xdr:clientData/>
  </xdr:twoCellAnchor>
  <xdr:twoCellAnchor>
    <xdr:from>
      <xdr:col>1</xdr:col>
      <xdr:colOff>47625</xdr:colOff>
      <xdr:row>12</xdr:row>
      <xdr:rowOff>95250</xdr:rowOff>
    </xdr:from>
    <xdr:to>
      <xdr:col>7</xdr:col>
      <xdr:colOff>486229</xdr:colOff>
      <xdr:row>12</xdr:row>
      <xdr:rowOff>1321593</xdr:rowOff>
    </xdr:to>
    <xdr:sp macro="" textlink="">
      <xdr:nvSpPr>
        <xdr:cNvPr id="11" name="正方形/長方形 10"/>
        <xdr:cNvSpPr/>
      </xdr:nvSpPr>
      <xdr:spPr>
        <a:xfrm>
          <a:off x="738188" y="3274219"/>
          <a:ext cx="6891791" cy="122634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・プルダウンから該当する市町村、日付を選択してください。</a:t>
          </a:r>
          <a:endParaRPr kumimoji="1" lang="en-US" altLang="ja-JP" sz="1400" b="1"/>
        </a:p>
        <a:p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時短した期間が途切れている場合は、複数枚＜別表＞を作成してください。</a:t>
          </a:r>
          <a:endParaRPr lang="ja-JP" altLang="ja-JP" sz="1400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（例１）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土浦市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4/29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5/5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で１枚、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5/20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6/2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で１枚、合計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枚作成してください。</a:t>
          </a:r>
          <a:endParaRPr lang="ja-JP" altLang="ja-JP" sz="1400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（例２）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水戸市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4/22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5/26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の場合は期間が途切れていないので１枚作成で構いません。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algn="l"/>
          <a:endParaRPr kumimoji="1" lang="en-US" altLang="ja-JP" sz="1400" b="1"/>
        </a:p>
      </xdr:txBody>
    </xdr:sp>
    <xdr:clientData/>
  </xdr:twoCellAnchor>
  <xdr:twoCellAnchor>
    <xdr:from>
      <xdr:col>0</xdr:col>
      <xdr:colOff>428625</xdr:colOff>
      <xdr:row>9</xdr:row>
      <xdr:rowOff>412750</xdr:rowOff>
    </xdr:from>
    <xdr:to>
      <xdr:col>0</xdr:col>
      <xdr:colOff>619125</xdr:colOff>
      <xdr:row>13</xdr:row>
      <xdr:rowOff>317500</xdr:rowOff>
    </xdr:to>
    <xdr:sp macro="" textlink="">
      <xdr:nvSpPr>
        <xdr:cNvPr id="12" name="下矢印 11"/>
        <xdr:cNvSpPr/>
      </xdr:nvSpPr>
      <xdr:spPr>
        <a:xfrm>
          <a:off x="428625" y="2517775"/>
          <a:ext cx="190500" cy="15811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C1:AT7" totalsRowShown="0" headerRowDxfId="92" dataDxfId="91">
  <autoFilter ref="C1:AT7"/>
  <tableColumns count="44">
    <tableColumn id="1" name="水戸市" dataDxfId="90"/>
    <tableColumn id="4" name="日立市" dataDxfId="89"/>
    <tableColumn id="3" name="土浦市" dataDxfId="88"/>
    <tableColumn id="5" name="古河市" dataDxfId="87"/>
    <tableColumn id="6" name="石岡市" dataDxfId="86"/>
    <tableColumn id="7" name="結城市" dataDxfId="85"/>
    <tableColumn id="8" name="龍ケ崎市" dataDxfId="84"/>
    <tableColumn id="9" name="下妻市" dataDxfId="83"/>
    <tableColumn id="10" name="常総市" dataDxfId="82"/>
    <tableColumn id="11" name="常陸太田市" dataDxfId="81"/>
    <tableColumn id="12" name="高萩市" dataDxfId="80"/>
    <tableColumn id="13" name="北茨城市" dataDxfId="79"/>
    <tableColumn id="14" name="笠間市" dataDxfId="78"/>
    <tableColumn id="15" name="取手市" dataDxfId="77"/>
    <tableColumn id="16" name="牛久市" dataDxfId="76"/>
    <tableColumn id="17" name="つくば市" dataDxfId="75"/>
    <tableColumn id="18" name="ひたちなか市" dataDxfId="74"/>
    <tableColumn id="19" name="鹿嶋市" dataDxfId="73"/>
    <tableColumn id="20" name="潮来市" dataDxfId="72"/>
    <tableColumn id="21" name="守谷市" dataDxfId="71"/>
    <tableColumn id="2" name="常陸大宮市" dataDxfId="70"/>
    <tableColumn id="22" name="那珂市" dataDxfId="69"/>
    <tableColumn id="23" name="筑西市" dataDxfId="68"/>
    <tableColumn id="24" name="坂東市" dataDxfId="67"/>
    <tableColumn id="25" name="稲敷市" dataDxfId="66"/>
    <tableColumn id="26" name="かすみがうら市" dataDxfId="65"/>
    <tableColumn id="27" name="桜川市" dataDxfId="64"/>
    <tableColumn id="28" name="神栖市" dataDxfId="63"/>
    <tableColumn id="29" name="行方市" dataDxfId="62"/>
    <tableColumn id="30" name="鉾田市" dataDxfId="61"/>
    <tableColumn id="31" name="つくばみらい市" dataDxfId="60"/>
    <tableColumn id="32" name="小美玉市" dataDxfId="59"/>
    <tableColumn id="33" name="茨城町" dataDxfId="58"/>
    <tableColumn id="34" name="大洗町" dataDxfId="57"/>
    <tableColumn id="35" name="城里町" dataDxfId="56"/>
    <tableColumn id="36" name="東海村" dataDxfId="55"/>
    <tableColumn id="37" name="大子町" dataDxfId="54"/>
    <tableColumn id="38" name="美浦村" dataDxfId="53"/>
    <tableColumn id="39" name="阿見町" dataDxfId="52"/>
    <tableColumn id="40" name="河内町" dataDxfId="51"/>
    <tableColumn id="41" name="八千代町" dataDxfId="50"/>
    <tableColumn id="42" name="五霞町" dataDxfId="49"/>
    <tableColumn id="43" name="境町" dataDxfId="48"/>
    <tableColumn id="44" name="利根町" dataDxfId="4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8" name="テーブル8" displayName="テーブル8" ref="C15:AT21" totalsRowShown="0" headerRowDxfId="46" headerRowBorderDxfId="45" tableBorderDxfId="44">
  <autoFilter ref="C15:AT21"/>
  <tableColumns count="44">
    <tableColumn id="1" name="水戸市2" dataDxfId="43"/>
    <tableColumn id="2" name="日立市2" dataDxfId="42"/>
    <tableColumn id="3" name="土浦市2" dataDxfId="41"/>
    <tableColumn id="4" name="古河市2" dataDxfId="40"/>
    <tableColumn id="5" name="石岡市2" dataDxfId="39"/>
    <tableColumn id="6" name="結城市2" dataDxfId="38"/>
    <tableColumn id="7" name="龍ケ崎市2" dataDxfId="37"/>
    <tableColumn id="8" name="下妻市2" dataDxfId="36"/>
    <tableColumn id="9" name="常総市2" dataDxfId="35"/>
    <tableColumn id="10" name="常陸太田市2" dataDxfId="34"/>
    <tableColumn id="11" name="高萩市2" dataDxfId="33"/>
    <tableColumn id="12" name="北茨城市2" dataDxfId="32"/>
    <tableColumn id="13" name="笠間市2" dataDxfId="31"/>
    <tableColumn id="14" name="取手市2" dataDxfId="30"/>
    <tableColumn id="15" name="牛久市2" dataDxfId="29"/>
    <tableColumn id="16" name="つくば市2" dataDxfId="28"/>
    <tableColumn id="17" name="ひたちなか市2" dataDxfId="27"/>
    <tableColumn id="18" name="鹿嶋市2" dataDxfId="26"/>
    <tableColumn id="19" name="潮来市2" dataDxfId="25"/>
    <tableColumn id="20" name="守谷市2" dataDxfId="24"/>
    <tableColumn id="21" name="常陸大宮市2" dataDxfId="23"/>
    <tableColumn id="22" name="那珂市2" dataDxfId="22"/>
    <tableColumn id="23" name="筑西市2" dataDxfId="21"/>
    <tableColumn id="24" name="坂東市2" dataDxfId="20"/>
    <tableColumn id="25" name="稲敷市2" dataDxfId="19"/>
    <tableColumn id="26" name="かすみがうら市2" dataDxfId="18"/>
    <tableColumn id="27" name="桜川市2" dataDxfId="17"/>
    <tableColumn id="28" name="神栖市2" dataDxfId="16"/>
    <tableColumn id="29" name="行方市2" dataDxfId="15"/>
    <tableColumn id="30" name="鉾田市2" dataDxfId="14"/>
    <tableColumn id="31" name="つくばみらい市2" dataDxfId="13"/>
    <tableColumn id="32" name="小美玉市2" dataDxfId="12"/>
    <tableColumn id="33" name="茨城町2" dataDxfId="11"/>
    <tableColumn id="34" name="大洗町2" dataDxfId="10"/>
    <tableColumn id="35" name="城里町2" dataDxfId="9"/>
    <tableColumn id="36" name="東海村2" dataDxfId="8"/>
    <tableColumn id="37" name="大子町2" dataDxfId="7"/>
    <tableColumn id="38" name="美浦村2" dataDxfId="6"/>
    <tableColumn id="39" name="阿見町2" dataDxfId="5"/>
    <tableColumn id="40" name="河内町2" dataDxfId="4"/>
    <tableColumn id="41" name="八千代町2" dataDxfId="3"/>
    <tableColumn id="42" name="五霞町2" dataDxfId="2"/>
    <tableColumn id="43" name="境町2" dataDxfId="1"/>
    <tableColumn id="44" name="利根町2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view="pageBreakPreview" zoomScale="80" zoomScaleNormal="100" zoomScaleSheetLayoutView="80" workbookViewId="0">
      <selection activeCell="B2" sqref="B2"/>
    </sheetView>
  </sheetViews>
  <sheetFormatPr defaultRowHeight="27" customHeight="1" x14ac:dyDescent="0.4"/>
  <cols>
    <col min="1" max="1" width="9" style="22"/>
    <col min="2" max="2" width="17.75" style="1" customWidth="1"/>
    <col min="3" max="3" width="14.375" style="1" customWidth="1"/>
    <col min="4" max="4" width="7.75" style="1" customWidth="1"/>
    <col min="5" max="5" width="13.875" style="1" customWidth="1"/>
    <col min="6" max="6" width="7.75" style="1" customWidth="1"/>
    <col min="7" max="7" width="14.625" style="1" customWidth="1"/>
    <col min="8" max="8" width="6.625" style="1" customWidth="1"/>
    <col min="9" max="9" width="15.625" style="1" customWidth="1"/>
    <col min="10" max="10" width="9.75" style="1" customWidth="1"/>
    <col min="11" max="11" width="9" style="1" customWidth="1"/>
    <col min="12" max="12" width="9" style="1"/>
    <col min="13" max="13" width="24.625" style="1" bestFit="1" customWidth="1"/>
    <col min="14" max="258" width="9" style="1"/>
    <col min="259" max="259" width="18.625" style="1" customWidth="1"/>
    <col min="260" max="260" width="12.625" style="1" customWidth="1"/>
    <col min="261" max="261" width="14.375" style="1" customWidth="1"/>
    <col min="262" max="262" width="13.375" style="1" customWidth="1"/>
    <col min="263" max="263" width="14.625" style="1" customWidth="1"/>
    <col min="264" max="264" width="6.625" style="1" customWidth="1"/>
    <col min="265" max="514" width="9" style="1"/>
    <col min="515" max="515" width="18.625" style="1" customWidth="1"/>
    <col min="516" max="516" width="12.625" style="1" customWidth="1"/>
    <col min="517" max="517" width="14.375" style="1" customWidth="1"/>
    <col min="518" max="518" width="13.375" style="1" customWidth="1"/>
    <col min="519" max="519" width="14.625" style="1" customWidth="1"/>
    <col min="520" max="520" width="6.625" style="1" customWidth="1"/>
    <col min="521" max="770" width="9" style="1"/>
    <col min="771" max="771" width="18.625" style="1" customWidth="1"/>
    <col min="772" max="772" width="12.625" style="1" customWidth="1"/>
    <col min="773" max="773" width="14.375" style="1" customWidth="1"/>
    <col min="774" max="774" width="13.375" style="1" customWidth="1"/>
    <col min="775" max="775" width="14.625" style="1" customWidth="1"/>
    <col min="776" max="776" width="6.625" style="1" customWidth="1"/>
    <col min="777" max="1026" width="9" style="1"/>
    <col min="1027" max="1027" width="18.625" style="1" customWidth="1"/>
    <col min="1028" max="1028" width="12.625" style="1" customWidth="1"/>
    <col min="1029" max="1029" width="14.375" style="1" customWidth="1"/>
    <col min="1030" max="1030" width="13.375" style="1" customWidth="1"/>
    <col min="1031" max="1031" width="14.625" style="1" customWidth="1"/>
    <col min="1032" max="1032" width="6.625" style="1" customWidth="1"/>
    <col min="1033" max="1282" width="9" style="1"/>
    <col min="1283" max="1283" width="18.625" style="1" customWidth="1"/>
    <col min="1284" max="1284" width="12.625" style="1" customWidth="1"/>
    <col min="1285" max="1285" width="14.375" style="1" customWidth="1"/>
    <col min="1286" max="1286" width="13.375" style="1" customWidth="1"/>
    <col min="1287" max="1287" width="14.625" style="1" customWidth="1"/>
    <col min="1288" max="1288" width="6.625" style="1" customWidth="1"/>
    <col min="1289" max="1538" width="9" style="1"/>
    <col min="1539" max="1539" width="18.625" style="1" customWidth="1"/>
    <col min="1540" max="1540" width="12.625" style="1" customWidth="1"/>
    <col min="1541" max="1541" width="14.375" style="1" customWidth="1"/>
    <col min="1542" max="1542" width="13.375" style="1" customWidth="1"/>
    <col min="1543" max="1543" width="14.625" style="1" customWidth="1"/>
    <col min="1544" max="1544" width="6.625" style="1" customWidth="1"/>
    <col min="1545" max="1794" width="9" style="1"/>
    <col min="1795" max="1795" width="18.625" style="1" customWidth="1"/>
    <col min="1796" max="1796" width="12.625" style="1" customWidth="1"/>
    <col min="1797" max="1797" width="14.375" style="1" customWidth="1"/>
    <col min="1798" max="1798" width="13.375" style="1" customWidth="1"/>
    <col min="1799" max="1799" width="14.625" style="1" customWidth="1"/>
    <col min="1800" max="1800" width="6.625" style="1" customWidth="1"/>
    <col min="1801" max="2050" width="9" style="1"/>
    <col min="2051" max="2051" width="18.625" style="1" customWidth="1"/>
    <col min="2052" max="2052" width="12.625" style="1" customWidth="1"/>
    <col min="2053" max="2053" width="14.375" style="1" customWidth="1"/>
    <col min="2054" max="2054" width="13.375" style="1" customWidth="1"/>
    <col min="2055" max="2055" width="14.625" style="1" customWidth="1"/>
    <col min="2056" max="2056" width="6.625" style="1" customWidth="1"/>
    <col min="2057" max="2306" width="9" style="1"/>
    <col min="2307" max="2307" width="18.625" style="1" customWidth="1"/>
    <col min="2308" max="2308" width="12.625" style="1" customWidth="1"/>
    <col min="2309" max="2309" width="14.375" style="1" customWidth="1"/>
    <col min="2310" max="2310" width="13.375" style="1" customWidth="1"/>
    <col min="2311" max="2311" width="14.625" style="1" customWidth="1"/>
    <col min="2312" max="2312" width="6.625" style="1" customWidth="1"/>
    <col min="2313" max="2562" width="9" style="1"/>
    <col min="2563" max="2563" width="18.625" style="1" customWidth="1"/>
    <col min="2564" max="2564" width="12.625" style="1" customWidth="1"/>
    <col min="2565" max="2565" width="14.375" style="1" customWidth="1"/>
    <col min="2566" max="2566" width="13.375" style="1" customWidth="1"/>
    <col min="2567" max="2567" width="14.625" style="1" customWidth="1"/>
    <col min="2568" max="2568" width="6.625" style="1" customWidth="1"/>
    <col min="2569" max="2818" width="9" style="1"/>
    <col min="2819" max="2819" width="18.625" style="1" customWidth="1"/>
    <col min="2820" max="2820" width="12.625" style="1" customWidth="1"/>
    <col min="2821" max="2821" width="14.375" style="1" customWidth="1"/>
    <col min="2822" max="2822" width="13.375" style="1" customWidth="1"/>
    <col min="2823" max="2823" width="14.625" style="1" customWidth="1"/>
    <col min="2824" max="2824" width="6.625" style="1" customWidth="1"/>
    <col min="2825" max="3074" width="9" style="1"/>
    <col min="3075" max="3075" width="18.625" style="1" customWidth="1"/>
    <col min="3076" max="3076" width="12.625" style="1" customWidth="1"/>
    <col min="3077" max="3077" width="14.375" style="1" customWidth="1"/>
    <col min="3078" max="3078" width="13.375" style="1" customWidth="1"/>
    <col min="3079" max="3079" width="14.625" style="1" customWidth="1"/>
    <col min="3080" max="3080" width="6.625" style="1" customWidth="1"/>
    <col min="3081" max="3330" width="9" style="1"/>
    <col min="3331" max="3331" width="18.625" style="1" customWidth="1"/>
    <col min="3332" max="3332" width="12.625" style="1" customWidth="1"/>
    <col min="3333" max="3333" width="14.375" style="1" customWidth="1"/>
    <col min="3334" max="3334" width="13.375" style="1" customWidth="1"/>
    <col min="3335" max="3335" width="14.625" style="1" customWidth="1"/>
    <col min="3336" max="3336" width="6.625" style="1" customWidth="1"/>
    <col min="3337" max="3586" width="9" style="1"/>
    <col min="3587" max="3587" width="18.625" style="1" customWidth="1"/>
    <col min="3588" max="3588" width="12.625" style="1" customWidth="1"/>
    <col min="3589" max="3589" width="14.375" style="1" customWidth="1"/>
    <col min="3590" max="3590" width="13.375" style="1" customWidth="1"/>
    <col min="3591" max="3591" width="14.625" style="1" customWidth="1"/>
    <col min="3592" max="3592" width="6.625" style="1" customWidth="1"/>
    <col min="3593" max="3842" width="9" style="1"/>
    <col min="3843" max="3843" width="18.625" style="1" customWidth="1"/>
    <col min="3844" max="3844" width="12.625" style="1" customWidth="1"/>
    <col min="3845" max="3845" width="14.375" style="1" customWidth="1"/>
    <col min="3846" max="3846" width="13.375" style="1" customWidth="1"/>
    <col min="3847" max="3847" width="14.625" style="1" customWidth="1"/>
    <col min="3848" max="3848" width="6.625" style="1" customWidth="1"/>
    <col min="3849" max="4098" width="9" style="1"/>
    <col min="4099" max="4099" width="18.625" style="1" customWidth="1"/>
    <col min="4100" max="4100" width="12.625" style="1" customWidth="1"/>
    <col min="4101" max="4101" width="14.375" style="1" customWidth="1"/>
    <col min="4102" max="4102" width="13.375" style="1" customWidth="1"/>
    <col min="4103" max="4103" width="14.625" style="1" customWidth="1"/>
    <col min="4104" max="4104" width="6.625" style="1" customWidth="1"/>
    <col min="4105" max="4354" width="9" style="1"/>
    <col min="4355" max="4355" width="18.625" style="1" customWidth="1"/>
    <col min="4356" max="4356" width="12.625" style="1" customWidth="1"/>
    <col min="4357" max="4357" width="14.375" style="1" customWidth="1"/>
    <col min="4358" max="4358" width="13.375" style="1" customWidth="1"/>
    <col min="4359" max="4359" width="14.625" style="1" customWidth="1"/>
    <col min="4360" max="4360" width="6.625" style="1" customWidth="1"/>
    <col min="4361" max="4610" width="9" style="1"/>
    <col min="4611" max="4611" width="18.625" style="1" customWidth="1"/>
    <col min="4612" max="4612" width="12.625" style="1" customWidth="1"/>
    <col min="4613" max="4613" width="14.375" style="1" customWidth="1"/>
    <col min="4614" max="4614" width="13.375" style="1" customWidth="1"/>
    <col min="4615" max="4615" width="14.625" style="1" customWidth="1"/>
    <col min="4616" max="4616" width="6.625" style="1" customWidth="1"/>
    <col min="4617" max="4866" width="9" style="1"/>
    <col min="4867" max="4867" width="18.625" style="1" customWidth="1"/>
    <col min="4868" max="4868" width="12.625" style="1" customWidth="1"/>
    <col min="4869" max="4869" width="14.375" style="1" customWidth="1"/>
    <col min="4870" max="4870" width="13.375" style="1" customWidth="1"/>
    <col min="4871" max="4871" width="14.625" style="1" customWidth="1"/>
    <col min="4872" max="4872" width="6.625" style="1" customWidth="1"/>
    <col min="4873" max="5122" width="9" style="1"/>
    <col min="5123" max="5123" width="18.625" style="1" customWidth="1"/>
    <col min="5124" max="5124" width="12.625" style="1" customWidth="1"/>
    <col min="5125" max="5125" width="14.375" style="1" customWidth="1"/>
    <col min="5126" max="5126" width="13.375" style="1" customWidth="1"/>
    <col min="5127" max="5127" width="14.625" style="1" customWidth="1"/>
    <col min="5128" max="5128" width="6.625" style="1" customWidth="1"/>
    <col min="5129" max="5378" width="9" style="1"/>
    <col min="5379" max="5379" width="18.625" style="1" customWidth="1"/>
    <col min="5380" max="5380" width="12.625" style="1" customWidth="1"/>
    <col min="5381" max="5381" width="14.375" style="1" customWidth="1"/>
    <col min="5382" max="5382" width="13.375" style="1" customWidth="1"/>
    <col min="5383" max="5383" width="14.625" style="1" customWidth="1"/>
    <col min="5384" max="5384" width="6.625" style="1" customWidth="1"/>
    <col min="5385" max="5634" width="9" style="1"/>
    <col min="5635" max="5635" width="18.625" style="1" customWidth="1"/>
    <col min="5636" max="5636" width="12.625" style="1" customWidth="1"/>
    <col min="5637" max="5637" width="14.375" style="1" customWidth="1"/>
    <col min="5638" max="5638" width="13.375" style="1" customWidth="1"/>
    <col min="5639" max="5639" width="14.625" style="1" customWidth="1"/>
    <col min="5640" max="5640" width="6.625" style="1" customWidth="1"/>
    <col min="5641" max="5890" width="9" style="1"/>
    <col min="5891" max="5891" width="18.625" style="1" customWidth="1"/>
    <col min="5892" max="5892" width="12.625" style="1" customWidth="1"/>
    <col min="5893" max="5893" width="14.375" style="1" customWidth="1"/>
    <col min="5894" max="5894" width="13.375" style="1" customWidth="1"/>
    <col min="5895" max="5895" width="14.625" style="1" customWidth="1"/>
    <col min="5896" max="5896" width="6.625" style="1" customWidth="1"/>
    <col min="5897" max="6146" width="9" style="1"/>
    <col min="6147" max="6147" width="18.625" style="1" customWidth="1"/>
    <col min="6148" max="6148" width="12.625" style="1" customWidth="1"/>
    <col min="6149" max="6149" width="14.375" style="1" customWidth="1"/>
    <col min="6150" max="6150" width="13.375" style="1" customWidth="1"/>
    <col min="6151" max="6151" width="14.625" style="1" customWidth="1"/>
    <col min="6152" max="6152" width="6.625" style="1" customWidth="1"/>
    <col min="6153" max="6402" width="9" style="1"/>
    <col min="6403" max="6403" width="18.625" style="1" customWidth="1"/>
    <col min="6404" max="6404" width="12.625" style="1" customWidth="1"/>
    <col min="6405" max="6405" width="14.375" style="1" customWidth="1"/>
    <col min="6406" max="6406" width="13.375" style="1" customWidth="1"/>
    <col min="6407" max="6407" width="14.625" style="1" customWidth="1"/>
    <col min="6408" max="6408" width="6.625" style="1" customWidth="1"/>
    <col min="6409" max="6658" width="9" style="1"/>
    <col min="6659" max="6659" width="18.625" style="1" customWidth="1"/>
    <col min="6660" max="6660" width="12.625" style="1" customWidth="1"/>
    <col min="6661" max="6661" width="14.375" style="1" customWidth="1"/>
    <col min="6662" max="6662" width="13.375" style="1" customWidth="1"/>
    <col min="6663" max="6663" width="14.625" style="1" customWidth="1"/>
    <col min="6664" max="6664" width="6.625" style="1" customWidth="1"/>
    <col min="6665" max="6914" width="9" style="1"/>
    <col min="6915" max="6915" width="18.625" style="1" customWidth="1"/>
    <col min="6916" max="6916" width="12.625" style="1" customWidth="1"/>
    <col min="6917" max="6917" width="14.375" style="1" customWidth="1"/>
    <col min="6918" max="6918" width="13.375" style="1" customWidth="1"/>
    <col min="6919" max="6919" width="14.625" style="1" customWidth="1"/>
    <col min="6920" max="6920" width="6.625" style="1" customWidth="1"/>
    <col min="6921" max="7170" width="9" style="1"/>
    <col min="7171" max="7171" width="18.625" style="1" customWidth="1"/>
    <col min="7172" max="7172" width="12.625" style="1" customWidth="1"/>
    <col min="7173" max="7173" width="14.375" style="1" customWidth="1"/>
    <col min="7174" max="7174" width="13.375" style="1" customWidth="1"/>
    <col min="7175" max="7175" width="14.625" style="1" customWidth="1"/>
    <col min="7176" max="7176" width="6.625" style="1" customWidth="1"/>
    <col min="7177" max="7426" width="9" style="1"/>
    <col min="7427" max="7427" width="18.625" style="1" customWidth="1"/>
    <col min="7428" max="7428" width="12.625" style="1" customWidth="1"/>
    <col min="7429" max="7429" width="14.375" style="1" customWidth="1"/>
    <col min="7430" max="7430" width="13.375" style="1" customWidth="1"/>
    <col min="7431" max="7431" width="14.625" style="1" customWidth="1"/>
    <col min="7432" max="7432" width="6.625" style="1" customWidth="1"/>
    <col min="7433" max="7682" width="9" style="1"/>
    <col min="7683" max="7683" width="18.625" style="1" customWidth="1"/>
    <col min="7684" max="7684" width="12.625" style="1" customWidth="1"/>
    <col min="7685" max="7685" width="14.375" style="1" customWidth="1"/>
    <col min="7686" max="7686" width="13.375" style="1" customWidth="1"/>
    <col min="7687" max="7687" width="14.625" style="1" customWidth="1"/>
    <col min="7688" max="7688" width="6.625" style="1" customWidth="1"/>
    <col min="7689" max="7938" width="9" style="1"/>
    <col min="7939" max="7939" width="18.625" style="1" customWidth="1"/>
    <col min="7940" max="7940" width="12.625" style="1" customWidth="1"/>
    <col min="7941" max="7941" width="14.375" style="1" customWidth="1"/>
    <col min="7942" max="7942" width="13.375" style="1" customWidth="1"/>
    <col min="7943" max="7943" width="14.625" style="1" customWidth="1"/>
    <col min="7944" max="7944" width="6.625" style="1" customWidth="1"/>
    <col min="7945" max="8194" width="9" style="1"/>
    <col min="8195" max="8195" width="18.625" style="1" customWidth="1"/>
    <col min="8196" max="8196" width="12.625" style="1" customWidth="1"/>
    <col min="8197" max="8197" width="14.375" style="1" customWidth="1"/>
    <col min="8198" max="8198" width="13.375" style="1" customWidth="1"/>
    <col min="8199" max="8199" width="14.625" style="1" customWidth="1"/>
    <col min="8200" max="8200" width="6.625" style="1" customWidth="1"/>
    <col min="8201" max="8450" width="9" style="1"/>
    <col min="8451" max="8451" width="18.625" style="1" customWidth="1"/>
    <col min="8452" max="8452" width="12.625" style="1" customWidth="1"/>
    <col min="8453" max="8453" width="14.375" style="1" customWidth="1"/>
    <col min="8454" max="8454" width="13.375" style="1" customWidth="1"/>
    <col min="8455" max="8455" width="14.625" style="1" customWidth="1"/>
    <col min="8456" max="8456" width="6.625" style="1" customWidth="1"/>
    <col min="8457" max="8706" width="9" style="1"/>
    <col min="8707" max="8707" width="18.625" style="1" customWidth="1"/>
    <col min="8708" max="8708" width="12.625" style="1" customWidth="1"/>
    <col min="8709" max="8709" width="14.375" style="1" customWidth="1"/>
    <col min="8710" max="8710" width="13.375" style="1" customWidth="1"/>
    <col min="8711" max="8711" width="14.625" style="1" customWidth="1"/>
    <col min="8712" max="8712" width="6.625" style="1" customWidth="1"/>
    <col min="8713" max="8962" width="9" style="1"/>
    <col min="8963" max="8963" width="18.625" style="1" customWidth="1"/>
    <col min="8964" max="8964" width="12.625" style="1" customWidth="1"/>
    <col min="8965" max="8965" width="14.375" style="1" customWidth="1"/>
    <col min="8966" max="8966" width="13.375" style="1" customWidth="1"/>
    <col min="8967" max="8967" width="14.625" style="1" customWidth="1"/>
    <col min="8968" max="8968" width="6.625" style="1" customWidth="1"/>
    <col min="8969" max="9218" width="9" style="1"/>
    <col min="9219" max="9219" width="18.625" style="1" customWidth="1"/>
    <col min="9220" max="9220" width="12.625" style="1" customWidth="1"/>
    <col min="9221" max="9221" width="14.375" style="1" customWidth="1"/>
    <col min="9222" max="9222" width="13.375" style="1" customWidth="1"/>
    <col min="9223" max="9223" width="14.625" style="1" customWidth="1"/>
    <col min="9224" max="9224" width="6.625" style="1" customWidth="1"/>
    <col min="9225" max="9474" width="9" style="1"/>
    <col min="9475" max="9475" width="18.625" style="1" customWidth="1"/>
    <col min="9476" max="9476" width="12.625" style="1" customWidth="1"/>
    <col min="9477" max="9477" width="14.375" style="1" customWidth="1"/>
    <col min="9478" max="9478" width="13.375" style="1" customWidth="1"/>
    <col min="9479" max="9479" width="14.625" style="1" customWidth="1"/>
    <col min="9480" max="9480" width="6.625" style="1" customWidth="1"/>
    <col min="9481" max="9730" width="9" style="1"/>
    <col min="9731" max="9731" width="18.625" style="1" customWidth="1"/>
    <col min="9732" max="9732" width="12.625" style="1" customWidth="1"/>
    <col min="9733" max="9733" width="14.375" style="1" customWidth="1"/>
    <col min="9734" max="9734" width="13.375" style="1" customWidth="1"/>
    <col min="9735" max="9735" width="14.625" style="1" customWidth="1"/>
    <col min="9736" max="9736" width="6.625" style="1" customWidth="1"/>
    <col min="9737" max="9986" width="9" style="1"/>
    <col min="9987" max="9987" width="18.625" style="1" customWidth="1"/>
    <col min="9988" max="9988" width="12.625" style="1" customWidth="1"/>
    <col min="9989" max="9989" width="14.375" style="1" customWidth="1"/>
    <col min="9990" max="9990" width="13.375" style="1" customWidth="1"/>
    <col min="9991" max="9991" width="14.625" style="1" customWidth="1"/>
    <col min="9992" max="9992" width="6.625" style="1" customWidth="1"/>
    <col min="9993" max="10242" width="9" style="1"/>
    <col min="10243" max="10243" width="18.625" style="1" customWidth="1"/>
    <col min="10244" max="10244" width="12.625" style="1" customWidth="1"/>
    <col min="10245" max="10245" width="14.375" style="1" customWidth="1"/>
    <col min="10246" max="10246" width="13.375" style="1" customWidth="1"/>
    <col min="10247" max="10247" width="14.625" style="1" customWidth="1"/>
    <col min="10248" max="10248" width="6.625" style="1" customWidth="1"/>
    <col min="10249" max="10498" width="9" style="1"/>
    <col min="10499" max="10499" width="18.625" style="1" customWidth="1"/>
    <col min="10500" max="10500" width="12.625" style="1" customWidth="1"/>
    <col min="10501" max="10501" width="14.375" style="1" customWidth="1"/>
    <col min="10502" max="10502" width="13.375" style="1" customWidth="1"/>
    <col min="10503" max="10503" width="14.625" style="1" customWidth="1"/>
    <col min="10504" max="10504" width="6.625" style="1" customWidth="1"/>
    <col min="10505" max="10754" width="9" style="1"/>
    <col min="10755" max="10755" width="18.625" style="1" customWidth="1"/>
    <col min="10756" max="10756" width="12.625" style="1" customWidth="1"/>
    <col min="10757" max="10757" width="14.375" style="1" customWidth="1"/>
    <col min="10758" max="10758" width="13.375" style="1" customWidth="1"/>
    <col min="10759" max="10759" width="14.625" style="1" customWidth="1"/>
    <col min="10760" max="10760" width="6.625" style="1" customWidth="1"/>
    <col min="10761" max="11010" width="9" style="1"/>
    <col min="11011" max="11011" width="18.625" style="1" customWidth="1"/>
    <col min="11012" max="11012" width="12.625" style="1" customWidth="1"/>
    <col min="11013" max="11013" width="14.375" style="1" customWidth="1"/>
    <col min="11014" max="11014" width="13.375" style="1" customWidth="1"/>
    <col min="11015" max="11015" width="14.625" style="1" customWidth="1"/>
    <col min="11016" max="11016" width="6.625" style="1" customWidth="1"/>
    <col min="11017" max="11266" width="9" style="1"/>
    <col min="11267" max="11267" width="18.625" style="1" customWidth="1"/>
    <col min="11268" max="11268" width="12.625" style="1" customWidth="1"/>
    <col min="11269" max="11269" width="14.375" style="1" customWidth="1"/>
    <col min="11270" max="11270" width="13.375" style="1" customWidth="1"/>
    <col min="11271" max="11271" width="14.625" style="1" customWidth="1"/>
    <col min="11272" max="11272" width="6.625" style="1" customWidth="1"/>
    <col min="11273" max="11522" width="9" style="1"/>
    <col min="11523" max="11523" width="18.625" style="1" customWidth="1"/>
    <col min="11524" max="11524" width="12.625" style="1" customWidth="1"/>
    <col min="11525" max="11525" width="14.375" style="1" customWidth="1"/>
    <col min="11526" max="11526" width="13.375" style="1" customWidth="1"/>
    <col min="11527" max="11527" width="14.625" style="1" customWidth="1"/>
    <col min="11528" max="11528" width="6.625" style="1" customWidth="1"/>
    <col min="11529" max="11778" width="9" style="1"/>
    <col min="11779" max="11779" width="18.625" style="1" customWidth="1"/>
    <col min="11780" max="11780" width="12.625" style="1" customWidth="1"/>
    <col min="11781" max="11781" width="14.375" style="1" customWidth="1"/>
    <col min="11782" max="11782" width="13.375" style="1" customWidth="1"/>
    <col min="11783" max="11783" width="14.625" style="1" customWidth="1"/>
    <col min="11784" max="11784" width="6.625" style="1" customWidth="1"/>
    <col min="11785" max="12034" width="9" style="1"/>
    <col min="12035" max="12035" width="18.625" style="1" customWidth="1"/>
    <col min="12036" max="12036" width="12.625" style="1" customWidth="1"/>
    <col min="12037" max="12037" width="14.375" style="1" customWidth="1"/>
    <col min="12038" max="12038" width="13.375" style="1" customWidth="1"/>
    <col min="12039" max="12039" width="14.625" style="1" customWidth="1"/>
    <col min="12040" max="12040" width="6.625" style="1" customWidth="1"/>
    <col min="12041" max="12290" width="9" style="1"/>
    <col min="12291" max="12291" width="18.625" style="1" customWidth="1"/>
    <col min="12292" max="12292" width="12.625" style="1" customWidth="1"/>
    <col min="12293" max="12293" width="14.375" style="1" customWidth="1"/>
    <col min="12294" max="12294" width="13.375" style="1" customWidth="1"/>
    <col min="12295" max="12295" width="14.625" style="1" customWidth="1"/>
    <col min="12296" max="12296" width="6.625" style="1" customWidth="1"/>
    <col min="12297" max="12546" width="9" style="1"/>
    <col min="12547" max="12547" width="18.625" style="1" customWidth="1"/>
    <col min="12548" max="12548" width="12.625" style="1" customWidth="1"/>
    <col min="12549" max="12549" width="14.375" style="1" customWidth="1"/>
    <col min="12550" max="12550" width="13.375" style="1" customWidth="1"/>
    <col min="12551" max="12551" width="14.625" style="1" customWidth="1"/>
    <col min="12552" max="12552" width="6.625" style="1" customWidth="1"/>
    <col min="12553" max="12802" width="9" style="1"/>
    <col min="12803" max="12803" width="18.625" style="1" customWidth="1"/>
    <col min="12804" max="12804" width="12.625" style="1" customWidth="1"/>
    <col min="12805" max="12805" width="14.375" style="1" customWidth="1"/>
    <col min="12806" max="12806" width="13.375" style="1" customWidth="1"/>
    <col min="12807" max="12807" width="14.625" style="1" customWidth="1"/>
    <col min="12808" max="12808" width="6.625" style="1" customWidth="1"/>
    <col min="12809" max="13058" width="9" style="1"/>
    <col min="13059" max="13059" width="18.625" style="1" customWidth="1"/>
    <col min="13060" max="13060" width="12.625" style="1" customWidth="1"/>
    <col min="13061" max="13061" width="14.375" style="1" customWidth="1"/>
    <col min="13062" max="13062" width="13.375" style="1" customWidth="1"/>
    <col min="13063" max="13063" width="14.625" style="1" customWidth="1"/>
    <col min="13064" max="13064" width="6.625" style="1" customWidth="1"/>
    <col min="13065" max="13314" width="9" style="1"/>
    <col min="13315" max="13315" width="18.625" style="1" customWidth="1"/>
    <col min="13316" max="13316" width="12.625" style="1" customWidth="1"/>
    <col min="13317" max="13317" width="14.375" style="1" customWidth="1"/>
    <col min="13318" max="13318" width="13.375" style="1" customWidth="1"/>
    <col min="13319" max="13319" width="14.625" style="1" customWidth="1"/>
    <col min="13320" max="13320" width="6.625" style="1" customWidth="1"/>
    <col min="13321" max="13570" width="9" style="1"/>
    <col min="13571" max="13571" width="18.625" style="1" customWidth="1"/>
    <col min="13572" max="13572" width="12.625" style="1" customWidth="1"/>
    <col min="13573" max="13573" width="14.375" style="1" customWidth="1"/>
    <col min="13574" max="13574" width="13.375" style="1" customWidth="1"/>
    <col min="13575" max="13575" width="14.625" style="1" customWidth="1"/>
    <col min="13576" max="13576" width="6.625" style="1" customWidth="1"/>
    <col min="13577" max="13826" width="9" style="1"/>
    <col min="13827" max="13827" width="18.625" style="1" customWidth="1"/>
    <col min="13828" max="13828" width="12.625" style="1" customWidth="1"/>
    <col min="13829" max="13829" width="14.375" style="1" customWidth="1"/>
    <col min="13830" max="13830" width="13.375" style="1" customWidth="1"/>
    <col min="13831" max="13831" width="14.625" style="1" customWidth="1"/>
    <col min="13832" max="13832" width="6.625" style="1" customWidth="1"/>
    <col min="13833" max="14082" width="9" style="1"/>
    <col min="14083" max="14083" width="18.625" style="1" customWidth="1"/>
    <col min="14084" max="14084" width="12.625" style="1" customWidth="1"/>
    <col min="14085" max="14085" width="14.375" style="1" customWidth="1"/>
    <col min="14086" max="14086" width="13.375" style="1" customWidth="1"/>
    <col min="14087" max="14087" width="14.625" style="1" customWidth="1"/>
    <col min="14088" max="14088" width="6.625" style="1" customWidth="1"/>
    <col min="14089" max="14338" width="9" style="1"/>
    <col min="14339" max="14339" width="18.625" style="1" customWidth="1"/>
    <col min="14340" max="14340" width="12.625" style="1" customWidth="1"/>
    <col min="14341" max="14341" width="14.375" style="1" customWidth="1"/>
    <col min="14342" max="14342" width="13.375" style="1" customWidth="1"/>
    <col min="14343" max="14343" width="14.625" style="1" customWidth="1"/>
    <col min="14344" max="14344" width="6.625" style="1" customWidth="1"/>
    <col min="14345" max="14594" width="9" style="1"/>
    <col min="14595" max="14595" width="18.625" style="1" customWidth="1"/>
    <col min="14596" max="14596" width="12.625" style="1" customWidth="1"/>
    <col min="14597" max="14597" width="14.375" style="1" customWidth="1"/>
    <col min="14598" max="14598" width="13.375" style="1" customWidth="1"/>
    <col min="14599" max="14599" width="14.625" style="1" customWidth="1"/>
    <col min="14600" max="14600" width="6.625" style="1" customWidth="1"/>
    <col min="14601" max="14850" width="9" style="1"/>
    <col min="14851" max="14851" width="18.625" style="1" customWidth="1"/>
    <col min="14852" max="14852" width="12.625" style="1" customWidth="1"/>
    <col min="14853" max="14853" width="14.375" style="1" customWidth="1"/>
    <col min="14854" max="14854" width="13.375" style="1" customWidth="1"/>
    <col min="14855" max="14855" width="14.625" style="1" customWidth="1"/>
    <col min="14856" max="14856" width="6.625" style="1" customWidth="1"/>
    <col min="14857" max="15106" width="9" style="1"/>
    <col min="15107" max="15107" width="18.625" style="1" customWidth="1"/>
    <col min="15108" max="15108" width="12.625" style="1" customWidth="1"/>
    <col min="15109" max="15109" width="14.375" style="1" customWidth="1"/>
    <col min="15110" max="15110" width="13.375" style="1" customWidth="1"/>
    <col min="15111" max="15111" width="14.625" style="1" customWidth="1"/>
    <col min="15112" max="15112" width="6.625" style="1" customWidth="1"/>
    <col min="15113" max="15362" width="9" style="1"/>
    <col min="15363" max="15363" width="18.625" style="1" customWidth="1"/>
    <col min="15364" max="15364" width="12.625" style="1" customWidth="1"/>
    <col min="15365" max="15365" width="14.375" style="1" customWidth="1"/>
    <col min="15366" max="15366" width="13.375" style="1" customWidth="1"/>
    <col min="15367" max="15367" width="14.625" style="1" customWidth="1"/>
    <col min="15368" max="15368" width="6.625" style="1" customWidth="1"/>
    <col min="15369" max="15618" width="9" style="1"/>
    <col min="15619" max="15619" width="18.625" style="1" customWidth="1"/>
    <col min="15620" max="15620" width="12.625" style="1" customWidth="1"/>
    <col min="15621" max="15621" width="14.375" style="1" customWidth="1"/>
    <col min="15622" max="15622" width="13.375" style="1" customWidth="1"/>
    <col min="15623" max="15623" width="14.625" style="1" customWidth="1"/>
    <col min="15624" max="15624" width="6.625" style="1" customWidth="1"/>
    <col min="15625" max="15874" width="9" style="1"/>
    <col min="15875" max="15875" width="18.625" style="1" customWidth="1"/>
    <col min="15876" max="15876" width="12.625" style="1" customWidth="1"/>
    <col min="15877" max="15877" width="14.375" style="1" customWidth="1"/>
    <col min="15878" max="15878" width="13.375" style="1" customWidth="1"/>
    <col min="15879" max="15879" width="14.625" style="1" customWidth="1"/>
    <col min="15880" max="15880" width="6.625" style="1" customWidth="1"/>
    <col min="15881" max="16130" width="9" style="1"/>
    <col min="16131" max="16131" width="18.625" style="1" customWidth="1"/>
    <col min="16132" max="16132" width="12.625" style="1" customWidth="1"/>
    <col min="16133" max="16133" width="14.375" style="1" customWidth="1"/>
    <col min="16134" max="16134" width="13.375" style="1" customWidth="1"/>
    <col min="16135" max="16135" width="14.625" style="1" customWidth="1"/>
    <col min="16136" max="16136" width="6.625" style="1" customWidth="1"/>
    <col min="16137" max="16384" width="9" style="1"/>
  </cols>
  <sheetData>
    <row r="1" spans="1:13" ht="6" customHeight="1" thickBot="1" x14ac:dyDescent="0.45"/>
    <row r="2" spans="1:13" ht="31.5" customHeight="1" thickBot="1" x14ac:dyDescent="0.45">
      <c r="B2" s="17"/>
      <c r="C2" s="85" t="s">
        <v>6</v>
      </c>
      <c r="D2" s="290"/>
      <c r="E2" s="291"/>
      <c r="F2" s="291"/>
      <c r="G2" s="291"/>
      <c r="H2" s="292"/>
      <c r="J2" s="3"/>
    </row>
    <row r="3" spans="1:13" ht="9" customHeight="1" x14ac:dyDescent="0.4">
      <c r="B3" s="18"/>
      <c r="C3" s="18"/>
      <c r="D3" s="18"/>
      <c r="E3" s="18"/>
      <c r="F3" s="18"/>
      <c r="G3" s="18"/>
      <c r="I3" s="2"/>
      <c r="J3" s="3"/>
    </row>
    <row r="4" spans="1:13" s="3" customFormat="1" ht="27" customHeight="1" x14ac:dyDescent="0.4">
      <c r="A4" s="11"/>
      <c r="B4" s="19"/>
      <c r="C4" s="20"/>
      <c r="D4" s="20"/>
      <c r="E4" s="164"/>
      <c r="F4" s="164"/>
      <c r="G4" s="164"/>
    </row>
    <row r="5" spans="1:13" s="3" customFormat="1" ht="18.75" customHeight="1" x14ac:dyDescent="0.4">
      <c r="A5" s="11"/>
      <c r="B5" s="20"/>
      <c r="C5" s="20"/>
      <c r="D5" s="20"/>
      <c r="E5" s="20"/>
      <c r="F5" s="20"/>
      <c r="G5" s="20"/>
    </row>
    <row r="6" spans="1:13" s="3" customFormat="1" ht="34.5" customHeight="1" x14ac:dyDescent="0.4">
      <c r="A6" s="11"/>
      <c r="B6" s="19"/>
      <c r="C6" s="20"/>
      <c r="D6" s="20"/>
      <c r="E6" s="165"/>
      <c r="F6" s="165"/>
      <c r="G6" s="165"/>
    </row>
    <row r="7" spans="1:13" s="3" customFormat="1" ht="34.5" hidden="1" customHeight="1" x14ac:dyDescent="0.4">
      <c r="A7" s="4"/>
      <c r="B7" s="166" t="s">
        <v>138</v>
      </c>
      <c r="C7" s="166"/>
      <c r="D7" s="166"/>
      <c r="E7" s="166"/>
      <c r="F7" s="172">
        <v>44416</v>
      </c>
      <c r="G7" s="172"/>
      <c r="H7" s="172"/>
      <c r="I7" s="56" t="s">
        <v>139</v>
      </c>
      <c r="J7" s="3" t="s">
        <v>147</v>
      </c>
    </row>
    <row r="8" spans="1:13" s="3" customFormat="1" ht="34.5" hidden="1" customHeight="1" x14ac:dyDescent="0.4">
      <c r="A8" s="11"/>
      <c r="B8" s="173" t="s">
        <v>149</v>
      </c>
      <c r="C8" s="173"/>
      <c r="D8" s="173"/>
      <c r="E8" s="173"/>
      <c r="F8" s="172">
        <v>44423</v>
      </c>
      <c r="G8" s="172"/>
      <c r="H8" s="172"/>
      <c r="I8" s="56" t="s">
        <v>139</v>
      </c>
      <c r="J8" s="3" t="s">
        <v>147</v>
      </c>
      <c r="M8" s="79">
        <v>44451</v>
      </c>
    </row>
    <row r="9" spans="1:13" s="3" customFormat="1" ht="34.5" hidden="1" customHeight="1" x14ac:dyDescent="0.4">
      <c r="A9" s="11"/>
      <c r="B9" s="173" t="s">
        <v>156</v>
      </c>
      <c r="C9" s="173"/>
      <c r="D9" s="173"/>
      <c r="E9" s="173"/>
      <c r="F9" s="172">
        <v>44428</v>
      </c>
      <c r="G9" s="172"/>
      <c r="H9" s="172"/>
      <c r="I9" s="3" t="s">
        <v>139</v>
      </c>
      <c r="J9" s="3" t="s">
        <v>147</v>
      </c>
      <c r="M9" s="79">
        <f>F9-1</f>
        <v>44427</v>
      </c>
    </row>
    <row r="10" spans="1:13" s="3" customFormat="1" ht="7.5" hidden="1" customHeight="1" x14ac:dyDescent="0.4">
      <c r="A10" s="11"/>
      <c r="B10" s="19"/>
      <c r="C10" s="20"/>
      <c r="D10" s="20"/>
      <c r="E10" s="54"/>
      <c r="F10" s="54"/>
      <c r="G10" s="54"/>
    </row>
    <row r="11" spans="1:13" s="3" customFormat="1" ht="36.75" customHeight="1" thickBot="1" x14ac:dyDescent="0.45">
      <c r="A11" s="116" t="s">
        <v>61</v>
      </c>
      <c r="B11" s="117" t="s">
        <v>187</v>
      </c>
      <c r="C11" s="20"/>
      <c r="D11" s="20"/>
      <c r="E11" s="84"/>
      <c r="F11" s="84"/>
      <c r="G11" s="84"/>
    </row>
    <row r="12" spans="1:13" s="3" customFormat="1" ht="39.75" customHeight="1" thickBot="1" x14ac:dyDescent="0.45">
      <c r="A12" s="11"/>
      <c r="B12" s="166" t="s">
        <v>51</v>
      </c>
      <c r="C12" s="166"/>
      <c r="D12" s="166"/>
      <c r="E12" s="167"/>
      <c r="F12" s="282"/>
      <c r="G12" s="283"/>
      <c r="H12" s="283"/>
      <c r="I12" s="284"/>
    </row>
    <row r="13" spans="1:13" s="3" customFormat="1" ht="33.75" hidden="1" customHeight="1" thickBot="1" x14ac:dyDescent="0.45">
      <c r="A13" s="11"/>
      <c r="B13" s="113" t="str">
        <f>IF(COUNT(FIND($F$12,"高萩市")),"まん延防止重点措置区域には指定されていません。",IF(COUNT(FIND($F$12,"日立市大洗町河内町大子町城里町")),TEXT(F8,"gggge年m月d日")&amp;"から"&amp;TEXT($M$9,"gggge年m月d日")&amp;"まで「まん延防止重点措置区域」に指定されています。",TEXT($F$7,"gggge年m月d日")&amp;"から"&amp;TEXT($M$9,"gggge年m月d日")&amp;"まで「まん延防止重点措置区域」に指定されています。"))</f>
        <v>まん延防止重点措置区域には指定されていません。</v>
      </c>
      <c r="C13" s="114"/>
      <c r="D13" s="114"/>
      <c r="E13" s="114"/>
      <c r="F13" s="58"/>
      <c r="G13" s="58"/>
      <c r="H13" s="137"/>
      <c r="I13" s="59"/>
    </row>
    <row r="14" spans="1:13" s="3" customFormat="1" ht="32.25" hidden="1" customHeight="1" thickBot="1" x14ac:dyDescent="0.45">
      <c r="A14" s="11"/>
      <c r="B14" s="82" t="str">
        <f>TEXT($F$9,"gggge年m月d日")&amp;"から"&amp;TEXT($M$8,"gggge年m月d日")&amp;"まで「緊急事態宣言」に指定されています。"</f>
        <v>令和3年8月20日から令和3年9月12日まで「緊急事態宣言」に指定されています。</v>
      </c>
      <c r="C14" s="80"/>
      <c r="D14" s="80"/>
      <c r="E14" s="80"/>
      <c r="F14" s="81"/>
      <c r="G14" s="81"/>
      <c r="H14" s="81"/>
      <c r="I14" s="136"/>
    </row>
    <row r="15" spans="1:13" s="3" customFormat="1" ht="6" customHeight="1" thickBot="1" x14ac:dyDescent="0.45">
      <c r="A15" s="11"/>
      <c r="B15" s="19"/>
      <c r="C15" s="19"/>
      <c r="D15" s="19"/>
      <c r="E15" s="19"/>
      <c r="F15" s="19"/>
      <c r="G15" s="19"/>
      <c r="H15" s="37"/>
      <c r="I15" s="37"/>
    </row>
    <row r="16" spans="1:13" s="3" customFormat="1" ht="39" customHeight="1" thickBot="1" x14ac:dyDescent="0.45">
      <c r="A16" s="11"/>
      <c r="B16" s="139" t="s">
        <v>70</v>
      </c>
      <c r="C16" s="285"/>
      <c r="D16" s="140" t="s">
        <v>71</v>
      </c>
      <c r="E16" s="63">
        <v>44451</v>
      </c>
      <c r="F16" s="38" t="s">
        <v>72</v>
      </c>
      <c r="G16" s="52">
        <f>MAX(E16-C16+1,)</f>
        <v>44452</v>
      </c>
      <c r="H16" s="43" t="s">
        <v>69</v>
      </c>
      <c r="J16" s="62"/>
    </row>
    <row r="17" spans="1:12" s="3" customFormat="1" ht="35.25" customHeight="1" thickBot="1" x14ac:dyDescent="0.45">
      <c r="A17" s="116" t="s">
        <v>3</v>
      </c>
      <c r="B17" s="117" t="s">
        <v>188</v>
      </c>
      <c r="C17" s="20"/>
      <c r="D17" s="20"/>
      <c r="E17" s="48"/>
      <c r="F17" s="48"/>
      <c r="G17" s="48"/>
      <c r="J17" s="62"/>
    </row>
    <row r="18" spans="1:12" s="3" customFormat="1" ht="42" customHeight="1" thickBot="1" x14ac:dyDescent="0.45">
      <c r="A18" s="11"/>
      <c r="B18" s="166" t="s">
        <v>132</v>
      </c>
      <c r="C18" s="166"/>
      <c r="D18" s="166"/>
      <c r="E18" s="167"/>
      <c r="F18" s="293"/>
      <c r="G18" s="294"/>
      <c r="H18" s="295"/>
    </row>
    <row r="19" spans="1:12" s="4" customFormat="1" ht="8.25" hidden="1" customHeight="1" x14ac:dyDescent="0.4">
      <c r="A19" s="21"/>
    </row>
    <row r="20" spans="1:12" s="4" customFormat="1" ht="39.75" hidden="1" customHeight="1" x14ac:dyDescent="0.4">
      <c r="A20" s="21"/>
      <c r="B20" s="168" t="s">
        <v>186</v>
      </c>
      <c r="C20" s="168"/>
      <c r="D20" s="168"/>
      <c r="E20" s="168"/>
      <c r="F20" s="169">
        <f>DATEDIF($F$18,$C$16,"D")</f>
        <v>0</v>
      </c>
      <c r="G20" s="170"/>
      <c r="H20" s="171"/>
      <c r="I20" s="4" t="s">
        <v>154</v>
      </c>
      <c r="J20" s="115"/>
      <c r="K20" s="74"/>
      <c r="L20" s="74"/>
    </row>
    <row r="21" spans="1:12" s="4" customFormat="1" ht="6" customHeight="1" thickBot="1" x14ac:dyDescent="0.45">
      <c r="A21" s="21"/>
    </row>
    <row r="22" spans="1:12" s="4" customFormat="1" ht="48" customHeight="1" thickBot="1" x14ac:dyDescent="0.45">
      <c r="A22" s="47"/>
      <c r="B22" s="160" t="s">
        <v>148</v>
      </c>
      <c r="C22" s="161"/>
      <c r="D22" s="161"/>
      <c r="E22" s="161"/>
      <c r="F22" s="288"/>
      <c r="G22" s="289"/>
      <c r="H22" s="16" t="s">
        <v>0</v>
      </c>
      <c r="I22" s="4" t="s">
        <v>1</v>
      </c>
    </row>
    <row r="23" spans="1:12" s="4" customFormat="1" ht="34.5" customHeight="1" x14ac:dyDescent="0.4">
      <c r="A23" s="86" t="s">
        <v>162</v>
      </c>
      <c r="B23" s="87" t="s">
        <v>163</v>
      </c>
      <c r="C23" s="88"/>
      <c r="D23" s="88"/>
      <c r="E23" s="88"/>
      <c r="F23" s="31"/>
      <c r="G23" s="31"/>
      <c r="H23" s="20"/>
      <c r="J23" s="6"/>
    </row>
    <row r="24" spans="1:12" s="4" customFormat="1" ht="34.5" customHeight="1" x14ac:dyDescent="0.4">
      <c r="A24" s="21"/>
      <c r="B24" s="191">
        <f>$F$22</f>
        <v>0</v>
      </c>
      <c r="C24" s="192"/>
      <c r="D24" s="197" t="s">
        <v>164</v>
      </c>
      <c r="E24" s="198">
        <f>$F$20</f>
        <v>0</v>
      </c>
      <c r="F24" s="89" t="s">
        <v>166</v>
      </c>
      <c r="G24" s="90">
        <v>0.4</v>
      </c>
      <c r="H24" s="89" t="s">
        <v>168</v>
      </c>
      <c r="I24" s="91" t="e">
        <f>$B$24/$E$24*G24</f>
        <v>#DIV/0!</v>
      </c>
    </row>
    <row r="25" spans="1:12" s="4" customFormat="1" ht="21" customHeight="1" x14ac:dyDescent="0.4">
      <c r="A25" s="21"/>
      <c r="B25" s="193"/>
      <c r="C25" s="194"/>
      <c r="D25" s="197"/>
      <c r="E25" s="197"/>
      <c r="F25" s="89"/>
      <c r="G25" s="92" t="s">
        <v>169</v>
      </c>
      <c r="H25" s="89"/>
      <c r="I25" s="93"/>
    </row>
    <row r="26" spans="1:12" s="4" customFormat="1" ht="34.5" customHeight="1" x14ac:dyDescent="0.4">
      <c r="A26" s="21"/>
      <c r="B26" s="195"/>
      <c r="C26" s="196"/>
      <c r="D26" s="197"/>
      <c r="E26" s="199"/>
      <c r="F26" s="89" t="s">
        <v>170</v>
      </c>
      <c r="G26" s="90">
        <v>0.3</v>
      </c>
      <c r="H26" s="89" t="s">
        <v>167</v>
      </c>
      <c r="I26" s="91" t="e">
        <f>$B$24/$E$24*G26</f>
        <v>#DIV/0!</v>
      </c>
    </row>
    <row r="27" spans="1:12" s="4" customFormat="1" ht="19.5" customHeight="1" x14ac:dyDescent="0.4">
      <c r="A27" s="21"/>
      <c r="B27" s="200"/>
      <c r="C27" s="200"/>
      <c r="D27" s="213" t="s">
        <v>189</v>
      </c>
      <c r="E27" s="213"/>
      <c r="F27" s="213"/>
      <c r="G27" s="92" t="s">
        <v>169</v>
      </c>
      <c r="H27" s="10"/>
      <c r="I27" s="94"/>
    </row>
    <row r="28" spans="1:12" s="4" customFormat="1" ht="7.5" customHeight="1" x14ac:dyDescent="0.4">
      <c r="A28" s="21"/>
      <c r="B28" s="95"/>
      <c r="C28" s="95"/>
      <c r="D28" s="89"/>
      <c r="E28" s="96"/>
      <c r="F28" s="89"/>
      <c r="G28" s="97"/>
      <c r="H28" s="89"/>
      <c r="I28" s="98"/>
    </row>
    <row r="29" spans="1:12" s="4" customFormat="1" ht="49.5" customHeight="1" x14ac:dyDescent="0.4">
      <c r="A29" s="21"/>
      <c r="B29" s="201" t="s">
        <v>171</v>
      </c>
      <c r="C29" s="202"/>
      <c r="D29" s="99" t="s">
        <v>173</v>
      </c>
      <c r="E29" s="203" t="s">
        <v>174</v>
      </c>
      <c r="F29" s="204"/>
      <c r="G29" s="204"/>
      <c r="H29" s="205"/>
      <c r="I29" s="100" t="e">
        <f>F$49</f>
        <v>#DIV/0!</v>
      </c>
      <c r="L29" s="101"/>
    </row>
    <row r="30" spans="1:12" s="4" customFormat="1" ht="49.5" customHeight="1" x14ac:dyDescent="0.4">
      <c r="A30" s="21"/>
      <c r="B30" s="201" t="s">
        <v>175</v>
      </c>
      <c r="C30" s="202"/>
      <c r="D30" s="99" t="s">
        <v>172</v>
      </c>
      <c r="E30" s="203" t="s">
        <v>176</v>
      </c>
      <c r="F30" s="204"/>
      <c r="G30" s="204"/>
      <c r="H30" s="205"/>
      <c r="I30" s="100" t="e">
        <f>$F$50</f>
        <v>#DIV/0!</v>
      </c>
      <c r="L30" s="101"/>
    </row>
    <row r="31" spans="1:12" s="4" customFormat="1" ht="49.5" customHeight="1" x14ac:dyDescent="0.4">
      <c r="A31" s="21"/>
      <c r="B31" s="201" t="s">
        <v>177</v>
      </c>
      <c r="C31" s="202"/>
      <c r="D31" s="99" t="s">
        <v>172</v>
      </c>
      <c r="E31" s="203" t="s">
        <v>178</v>
      </c>
      <c r="F31" s="204"/>
      <c r="G31" s="204"/>
      <c r="H31" s="205"/>
      <c r="I31" s="100" t="e">
        <f>$F$51</f>
        <v>#DIV/0!</v>
      </c>
      <c r="L31" s="101"/>
    </row>
    <row r="32" spans="1:12" s="4" customFormat="1" ht="4.5" customHeight="1" x14ac:dyDescent="0.4">
      <c r="A32" s="21"/>
      <c r="B32" s="95"/>
      <c r="C32" s="95"/>
      <c r="D32" s="95"/>
      <c r="E32" s="102"/>
      <c r="F32" s="103"/>
      <c r="G32" s="104"/>
      <c r="H32" s="104"/>
      <c r="I32" s="104"/>
    </row>
    <row r="33" spans="1:14" s="4" customFormat="1" ht="29.25" customHeight="1" x14ac:dyDescent="0.4">
      <c r="A33" s="105"/>
      <c r="B33" s="88" t="s">
        <v>179</v>
      </c>
      <c r="C33" s="95"/>
      <c r="D33" s="95"/>
      <c r="E33" s="106"/>
      <c r="F33" s="103"/>
      <c r="G33" s="104"/>
      <c r="H33" s="104"/>
      <c r="I33" s="104"/>
    </row>
    <row r="34" spans="1:14" s="3" customFormat="1" ht="36.75" customHeight="1" x14ac:dyDescent="0.4">
      <c r="A34" s="11"/>
      <c r="B34" s="214" t="e">
        <f>$I$29</f>
        <v>#DIV/0!</v>
      </c>
      <c r="C34" s="215"/>
      <c r="D34" s="89" t="s">
        <v>165</v>
      </c>
      <c r="E34" s="107">
        <v>24</v>
      </c>
      <c r="F34" s="89" t="s">
        <v>168</v>
      </c>
      <c r="G34" s="216" t="e">
        <f>B34*E34</f>
        <v>#DIV/0!</v>
      </c>
      <c r="H34" s="217"/>
      <c r="I34" s="218"/>
    </row>
    <row r="35" spans="1:14" s="12" customFormat="1" ht="24" customHeight="1" x14ac:dyDescent="0.4">
      <c r="A35" s="108"/>
      <c r="B35" s="206" t="s">
        <v>180</v>
      </c>
      <c r="C35" s="206"/>
      <c r="D35" s="92"/>
      <c r="E35" s="141" t="s">
        <v>223</v>
      </c>
      <c r="F35" s="92"/>
      <c r="G35" s="207" t="s">
        <v>181</v>
      </c>
      <c r="H35" s="207"/>
      <c r="I35" s="207"/>
    </row>
    <row r="36" spans="1:14" s="4" customFormat="1" ht="26.25" customHeight="1" x14ac:dyDescent="0.4">
      <c r="A36" s="29"/>
      <c r="B36" s="88" t="s">
        <v>182</v>
      </c>
      <c r="C36" s="88"/>
      <c r="D36" s="109"/>
      <c r="E36" s="109"/>
      <c r="F36" s="110"/>
      <c r="G36" s="110"/>
      <c r="H36" s="10"/>
      <c r="I36" s="111"/>
      <c r="J36" s="6"/>
    </row>
    <row r="37" spans="1:14" s="4" customFormat="1" ht="6.75" customHeight="1" x14ac:dyDescent="0.4">
      <c r="A37" s="21"/>
      <c r="B37" s="95"/>
      <c r="C37" s="95"/>
      <c r="D37" s="89"/>
      <c r="E37" s="96"/>
      <c r="F37" s="89"/>
      <c r="G37" s="97"/>
      <c r="H37" s="89"/>
      <c r="I37" s="98"/>
    </row>
    <row r="38" spans="1:14" s="3" customFormat="1" ht="39" customHeight="1" x14ac:dyDescent="0.4">
      <c r="A38" s="11"/>
      <c r="B38" s="214" t="e">
        <f>$I$30</f>
        <v>#DIV/0!</v>
      </c>
      <c r="C38" s="215"/>
      <c r="D38" s="89" t="s">
        <v>166</v>
      </c>
      <c r="E38" s="107">
        <f>IF(AND($B$13=TEXT($F$7,"gggge年m月d日")&amp;"から"&amp;TEXT($M$9,"gggge年m月d日")&amp;"まで「まん延防止重点措置区域」に指定されています。",$C$16&lt;=DATE(2021,8,19)),$F$54,IF(AND($B$13=TEXT($F$8,"gggge年m月d日")&amp;"から"&amp;TEXT($M$9,"gggge年m月d日")&amp;"まで「まん延防止重点措置区域」に指定されています。",$C$16&lt;=DATE(2021,8,19)),$F$55,IF(AND($B$13="まん延防止重点措置区域には指定されていません。",$C$16&lt;=DATE(2021,8,19)),0,0)))</f>
        <v>0</v>
      </c>
      <c r="F38" s="89" t="s">
        <v>168</v>
      </c>
      <c r="G38" s="216" t="e">
        <f>B38*E38</f>
        <v>#DIV/0!</v>
      </c>
      <c r="H38" s="217"/>
      <c r="I38" s="218"/>
    </row>
    <row r="39" spans="1:14" s="12" customFormat="1" ht="20.25" customHeight="1" x14ac:dyDescent="0.4">
      <c r="A39" s="108"/>
      <c r="B39" s="206" t="s">
        <v>180</v>
      </c>
      <c r="C39" s="206"/>
      <c r="D39" s="92"/>
      <c r="E39" s="141" t="s">
        <v>223</v>
      </c>
      <c r="F39" s="92"/>
      <c r="G39" s="207" t="s">
        <v>183</v>
      </c>
      <c r="H39" s="207"/>
      <c r="I39" s="207"/>
    </row>
    <row r="40" spans="1:14" s="4" customFormat="1" ht="30" customHeight="1" x14ac:dyDescent="0.4">
      <c r="A40" s="21"/>
      <c r="B40" s="88" t="s">
        <v>184</v>
      </c>
      <c r="C40" s="112"/>
      <c r="D40" s="111"/>
      <c r="E40" s="111"/>
      <c r="F40" s="111"/>
      <c r="G40" s="111"/>
      <c r="H40" s="111"/>
      <c r="I40" s="111"/>
    </row>
    <row r="41" spans="1:14" s="3" customFormat="1" ht="39" customHeight="1" x14ac:dyDescent="0.4">
      <c r="A41" s="11"/>
      <c r="B41" s="214" t="e">
        <f>$I$31</f>
        <v>#DIV/0!</v>
      </c>
      <c r="C41" s="215"/>
      <c r="D41" s="89" t="s">
        <v>166</v>
      </c>
      <c r="E41" s="107">
        <f>IF(AND($B$13=TEXT($F$7,"gggge年m月d日")&amp;"から"&amp;TEXT($M$9,"gggge年m月d日")&amp;"まで「まん延防止重点措置区域」に指定されています。",$C$16&lt;=DATE(2021,8,19)),$C$54,IF(AND($B$13=TEXT($F$8,"gggge年m月d日")&amp;"から"&amp;TEXT($M$9,"gggge年m月d日")&amp;"まで「まん延防止重点措置区域」に指定されています。",$C$16&lt;=DATE(2021,8,19)),$C$55,IF(AND($B$13="まん延防止重点措置区域には指定されていません。",$C$16&lt;=DATE(2021,8,19)),$C$54+$F$54,0)))</f>
        <v>44428</v>
      </c>
      <c r="F41" s="89" t="s">
        <v>168</v>
      </c>
      <c r="G41" s="216" t="e">
        <f>B41*E41</f>
        <v>#DIV/0!</v>
      </c>
      <c r="H41" s="217"/>
      <c r="I41" s="218"/>
    </row>
    <row r="42" spans="1:14" s="12" customFormat="1" ht="21" customHeight="1" x14ac:dyDescent="0.4">
      <c r="A42" s="108"/>
      <c r="B42" s="206" t="s">
        <v>180</v>
      </c>
      <c r="C42" s="206"/>
      <c r="D42" s="92"/>
      <c r="E42" s="141" t="s">
        <v>223</v>
      </c>
      <c r="F42" s="92"/>
      <c r="G42" s="207" t="s">
        <v>185</v>
      </c>
      <c r="H42" s="207"/>
      <c r="I42" s="207"/>
    </row>
    <row r="43" spans="1:14" s="4" customFormat="1" ht="9" customHeight="1" x14ac:dyDescent="0.4">
      <c r="A43" s="21"/>
      <c r="B43" s="112"/>
      <c r="C43" s="112"/>
    </row>
    <row r="44" spans="1:14" s="4" customFormat="1" ht="45.75" customHeight="1" x14ac:dyDescent="0.4">
      <c r="A44" s="21"/>
      <c r="B44" s="208" t="s">
        <v>60</v>
      </c>
      <c r="C44" s="209"/>
      <c r="D44" s="209"/>
      <c r="E44" s="209"/>
      <c r="F44" s="210" t="e">
        <f>$F$53</f>
        <v>#DIV/0!</v>
      </c>
      <c r="G44" s="211"/>
      <c r="H44" s="211"/>
      <c r="I44" s="212"/>
    </row>
    <row r="45" spans="1:14" s="4" customFormat="1" ht="20.25" customHeight="1" x14ac:dyDescent="0.4">
      <c r="A45" s="21"/>
    </row>
    <row r="46" spans="1:14" s="4" customFormat="1" ht="27" hidden="1" customHeight="1" x14ac:dyDescent="0.4">
      <c r="A46" s="21"/>
      <c r="B46" s="175" t="s">
        <v>2</v>
      </c>
      <c r="C46" s="176"/>
      <c r="D46" s="176"/>
      <c r="E46" s="177"/>
      <c r="F46" s="178" t="e">
        <f>$F$22/$F$20*0.4</f>
        <v>#DIV/0!</v>
      </c>
      <c r="G46" s="179"/>
      <c r="H46" s="5" t="s">
        <v>0</v>
      </c>
      <c r="I46" s="57" t="s">
        <v>142</v>
      </c>
      <c r="J46" s="190" t="s">
        <v>140</v>
      </c>
      <c r="K46" s="190"/>
      <c r="L46" s="190"/>
      <c r="M46" s="190"/>
      <c r="N46" s="190"/>
    </row>
    <row r="47" spans="1:14" s="4" customFormat="1" ht="27" hidden="1" customHeight="1" x14ac:dyDescent="0.4">
      <c r="A47" s="21"/>
      <c r="B47" s="175" t="s">
        <v>2</v>
      </c>
      <c r="C47" s="176"/>
      <c r="D47" s="176"/>
      <c r="E47" s="177"/>
      <c r="F47" s="178" t="e">
        <f>$F$22/$F$20*0.3</f>
        <v>#DIV/0!</v>
      </c>
      <c r="G47" s="179"/>
      <c r="H47" s="5" t="s">
        <v>0</v>
      </c>
      <c r="I47" s="57" t="s">
        <v>142</v>
      </c>
      <c r="J47" s="190" t="s">
        <v>141</v>
      </c>
      <c r="K47" s="190"/>
      <c r="L47" s="190"/>
      <c r="M47" s="190"/>
      <c r="N47" s="190"/>
    </row>
    <row r="48" spans="1:14" s="4" customFormat="1" ht="6" hidden="1" customHeight="1" thickBot="1" x14ac:dyDescent="0.45">
      <c r="A48" s="21"/>
    </row>
    <row r="49" spans="1:12" s="4" customFormat="1" ht="36.75" hidden="1" customHeight="1" thickBot="1" x14ac:dyDescent="0.45">
      <c r="A49" s="187" t="s">
        <v>5</v>
      </c>
      <c r="B49" s="180" t="s">
        <v>157</v>
      </c>
      <c r="C49" s="176"/>
      <c r="D49" s="176"/>
      <c r="E49" s="176"/>
      <c r="F49" s="181" t="e">
        <f>IF($F$46&lt;40000,40000,IF(ROUNDUP($F$46,-3)&lt;100000,ROUNDUP($F$46,-3),100000))</f>
        <v>#DIV/0!</v>
      </c>
      <c r="G49" s="182"/>
      <c r="H49" s="16" t="s">
        <v>0</v>
      </c>
      <c r="J49" s="6"/>
    </row>
    <row r="50" spans="1:12" s="4" customFormat="1" ht="36.75" hidden="1" customHeight="1" thickBot="1" x14ac:dyDescent="0.45">
      <c r="A50" s="187"/>
      <c r="B50" s="180" t="s">
        <v>155</v>
      </c>
      <c r="C50" s="176"/>
      <c r="D50" s="176"/>
      <c r="E50" s="176"/>
      <c r="F50" s="181" t="e">
        <f>IF($F$46&lt;30000,30000,IF(ROUNDUP($F$46,-3)&lt;100000,ROUNDUP($F$46,-3),100000))</f>
        <v>#DIV/0!</v>
      </c>
      <c r="G50" s="182"/>
      <c r="H50" s="16" t="s">
        <v>0</v>
      </c>
      <c r="J50" s="6"/>
    </row>
    <row r="51" spans="1:12" s="4" customFormat="1" ht="37.5" hidden="1" customHeight="1" thickBot="1" x14ac:dyDescent="0.45">
      <c r="A51" s="187"/>
      <c r="B51" s="180" t="s">
        <v>160</v>
      </c>
      <c r="C51" s="176"/>
      <c r="D51" s="176"/>
      <c r="E51" s="176"/>
      <c r="F51" s="185" t="e">
        <f>IF($F$47&lt;25000,25000,IF(ROUNDUP($F$47,-3)&lt;75000,ROUNDUP($F$47,-3),75000))</f>
        <v>#DIV/0!</v>
      </c>
      <c r="G51" s="186"/>
      <c r="H51" s="55" t="s">
        <v>0</v>
      </c>
      <c r="J51" s="6"/>
      <c r="L51" s="15"/>
    </row>
    <row r="52" spans="1:12" s="4" customFormat="1" ht="10.5" hidden="1" customHeight="1" thickBot="1" x14ac:dyDescent="0.45">
      <c r="A52" s="21"/>
      <c r="B52" s="7"/>
      <c r="C52" s="7"/>
      <c r="D52" s="7"/>
      <c r="E52" s="7"/>
      <c r="F52" s="8"/>
      <c r="G52" s="9"/>
      <c r="H52" s="10"/>
    </row>
    <row r="53" spans="1:12" s="4" customFormat="1" ht="38.25" hidden="1" customHeight="1" thickBot="1" x14ac:dyDescent="0.45">
      <c r="A53" s="11" t="s">
        <v>66</v>
      </c>
      <c r="B53" s="175" t="s">
        <v>60</v>
      </c>
      <c r="C53" s="176"/>
      <c r="D53" s="176"/>
      <c r="E53" s="176"/>
      <c r="F53" s="183" t="e">
        <f>IF(AND($B$13=TEXT($F$7,"gggge年m月d日")&amp;"から"&amp;TEXT($M$9,"gggge年m月d日")&amp;"まで「まん延防止重点措置区域」に指定されています。",$C$16&lt;=DATE(2021,8,19)),$F$51*$C$54+$F$50*$F$54+$F$49*$C$56,IF(AND($B$13=TEXT($F$7,"gggge年m月d日")&amp;"から"&amp;TEXT($M$9,"gggge年m月d日")&amp;"まで「まん延防止重点措置区域」に指定されています。",$C$16&gt;=DATE(2021,9,1)),$F$49*$C$56,IF(AND($B$13=TEXT($F$8,"gggge年m月d日")&amp;"から"&amp;TEXT($M$9,"gggge年m月d日")&amp;"まで「まん延防止重点措置区域」に指定されています。",$C$16&lt;=DATE(2021,8,19)),$F$51*$C$55+$F$50*$F$55+$F$49*$C$56,IF(AND($B$13=TEXT($F$8,"gggge年m月d日")&amp;"から"&amp;TEXT($M$9,"gggge年m月d日")&amp;"まで「まん延防止重点措置区域」に指定されています。",$C$16&gt;=DATE(2021,9,1)),$F$49*$C$56,IF(AND($B$13="まん延防止重点措置区域には指定されていません。",$C$16&lt;=DATE(2021,8,19)),$F$51*$F$54+$F$51*C54+$F$49*$C$56,IF(AND($B$13="まん延防止重点措置区域には指定されていません。",$C$16&gt;=DATE(2021,9,1)),F49*$C$56,$F$51*MAX($F$9-$C$16,)+$F$49*MAX($E$16-$F$9+1,)))))))</f>
        <v>#DIV/0!</v>
      </c>
      <c r="G53" s="184"/>
      <c r="H53" s="16" t="s">
        <v>0</v>
      </c>
      <c r="J53" s="188"/>
      <c r="K53" s="189"/>
      <c r="L53" s="189"/>
    </row>
    <row r="54" spans="1:12" s="4" customFormat="1" ht="34.5" hidden="1" x14ac:dyDescent="0.4">
      <c r="A54" s="11"/>
      <c r="B54" s="67" t="s">
        <v>150</v>
      </c>
      <c r="C54" s="68">
        <f>MAX($F$7-C16,)</f>
        <v>44416</v>
      </c>
      <c r="D54" s="69"/>
      <c r="E54" s="67" t="s">
        <v>151</v>
      </c>
      <c r="F54" s="70">
        <f>MAX($F$9-$F$7,)</f>
        <v>12</v>
      </c>
      <c r="G54" s="66" t="s">
        <v>139</v>
      </c>
      <c r="H54" s="30"/>
      <c r="J54" s="64"/>
      <c r="K54" s="65"/>
      <c r="L54" s="65"/>
    </row>
    <row r="55" spans="1:12" s="4" customFormat="1" ht="34.5" hidden="1" x14ac:dyDescent="0.4">
      <c r="A55" s="11"/>
      <c r="B55" s="67" t="s">
        <v>152</v>
      </c>
      <c r="C55" s="68">
        <f>MAX($F$8-$C$16,)</f>
        <v>44423</v>
      </c>
      <c r="D55" s="71"/>
      <c r="E55" s="67" t="s">
        <v>153</v>
      </c>
      <c r="F55" s="72">
        <f>MAX($F$9-$F$8,)</f>
        <v>5</v>
      </c>
      <c r="G55" s="66" t="s">
        <v>139</v>
      </c>
      <c r="H55" s="30"/>
      <c r="J55" s="64"/>
      <c r="K55" s="65"/>
      <c r="L55" s="65"/>
    </row>
    <row r="56" spans="1:12" s="4" customFormat="1" ht="37.5" hidden="1" customHeight="1" x14ac:dyDescent="0.4">
      <c r="A56" s="11"/>
      <c r="B56" s="73" t="s">
        <v>158</v>
      </c>
      <c r="C56" s="83">
        <f>IF(AND($C$16&gt;=DATE(2021,9,1)),12,24)</f>
        <v>24</v>
      </c>
      <c r="D56" s="7" t="s">
        <v>139</v>
      </c>
      <c r="E56" s="66"/>
      <c r="F56" s="66"/>
      <c r="H56" s="30"/>
      <c r="J56" s="75"/>
      <c r="K56" s="76"/>
      <c r="L56" s="76"/>
    </row>
    <row r="57" spans="1:12" s="4" customFormat="1" ht="14.25" hidden="1" customHeight="1" x14ac:dyDescent="0.4">
      <c r="A57" s="21"/>
      <c r="E57" s="11"/>
      <c r="F57" s="174"/>
      <c r="G57" s="174"/>
    </row>
    <row r="58" spans="1:12" ht="12.75" customHeight="1" x14ac:dyDescent="0.4">
      <c r="B58" s="13"/>
      <c r="J58" s="4"/>
    </row>
    <row r="59" spans="1:12" ht="28.5" x14ac:dyDescent="0.4">
      <c r="B59" s="13"/>
      <c r="J59" s="4"/>
    </row>
    <row r="60" spans="1:12" ht="18.75" x14ac:dyDescent="0.4">
      <c r="B60" s="13"/>
    </row>
    <row r="61" spans="1:12" ht="9" customHeight="1" x14ac:dyDescent="0.4">
      <c r="B61" s="13"/>
      <c r="J61" s="4"/>
    </row>
    <row r="62" spans="1:12" ht="27" customHeight="1" x14ac:dyDescent="0.4">
      <c r="B62" s="12"/>
      <c r="C62" s="12"/>
      <c r="D62" s="12"/>
      <c r="E62" s="12"/>
      <c r="F62" s="12"/>
      <c r="G62" s="12"/>
      <c r="H62" s="12"/>
      <c r="I62" s="12"/>
    </row>
    <row r="63" spans="1:12" ht="9" customHeight="1" x14ac:dyDescent="0.4">
      <c r="B63" s="12"/>
      <c r="C63" s="12"/>
      <c r="D63" s="12"/>
      <c r="E63" s="12"/>
      <c r="F63" s="12"/>
      <c r="G63" s="12"/>
      <c r="H63" s="12"/>
      <c r="I63" s="12"/>
    </row>
    <row r="64" spans="1:12" ht="9" customHeight="1" x14ac:dyDescent="0.4"/>
    <row r="65" spans="1:10" s="13" customFormat="1" ht="18.75" x14ac:dyDescent="0.4">
      <c r="A65" s="23"/>
      <c r="J65" s="1"/>
    </row>
    <row r="66" spans="1:10" s="13" customFormat="1" ht="18.75" x14ac:dyDescent="0.4">
      <c r="A66" s="23"/>
      <c r="J66" s="1"/>
    </row>
    <row r="68" spans="1:10" ht="27" customHeight="1" x14ac:dyDescent="0.4">
      <c r="E68" s="14" t="e">
        <f>ROUNDDOWN(#REF!*F50,-4)</f>
        <v>#REF!</v>
      </c>
      <c r="F68" s="14" t="e">
        <f>F53/#REF!</f>
        <v>#DIV/0!</v>
      </c>
      <c r="G68" s="14" t="e">
        <f>IF(F57&lt;0.75,#REF!,IF(F57&gt;0.92,#REF!,F53))</f>
        <v>#REF!</v>
      </c>
      <c r="H68" s="14"/>
      <c r="I68" s="14"/>
    </row>
    <row r="69" spans="1:10" ht="27" customHeight="1" x14ac:dyDescent="0.4">
      <c r="J69" s="13"/>
    </row>
    <row r="70" spans="1:10" ht="27" customHeight="1" x14ac:dyDescent="0.4">
      <c r="J70" s="13"/>
    </row>
  </sheetData>
  <sheetProtection password="E8F5" sheet="1" objects="1" scenarios="1"/>
  <mergeCells count="59">
    <mergeCell ref="B42:C42"/>
    <mergeCell ref="G42:I42"/>
    <mergeCell ref="B44:E44"/>
    <mergeCell ref="F44:I44"/>
    <mergeCell ref="D27:F27"/>
    <mergeCell ref="B38:C38"/>
    <mergeCell ref="G38:I38"/>
    <mergeCell ref="B39:C39"/>
    <mergeCell ref="G39:I39"/>
    <mergeCell ref="B41:C41"/>
    <mergeCell ref="G41:I41"/>
    <mergeCell ref="E31:H31"/>
    <mergeCell ref="B34:C34"/>
    <mergeCell ref="G34:I34"/>
    <mergeCell ref="B35:C35"/>
    <mergeCell ref="G35:I35"/>
    <mergeCell ref="F9:H9"/>
    <mergeCell ref="B49:E49"/>
    <mergeCell ref="F49:G49"/>
    <mergeCell ref="A49:A51"/>
    <mergeCell ref="J53:L53"/>
    <mergeCell ref="J46:N46"/>
    <mergeCell ref="J47:N47"/>
    <mergeCell ref="B24:C26"/>
    <mergeCell ref="D24:D26"/>
    <mergeCell ref="E24:E26"/>
    <mergeCell ref="B27:C27"/>
    <mergeCell ref="B29:C29"/>
    <mergeCell ref="E29:H29"/>
    <mergeCell ref="B30:C30"/>
    <mergeCell ref="E30:H30"/>
    <mergeCell ref="B31:C31"/>
    <mergeCell ref="F57:G57"/>
    <mergeCell ref="B46:E46"/>
    <mergeCell ref="F46:G46"/>
    <mergeCell ref="B50:E50"/>
    <mergeCell ref="F50:G50"/>
    <mergeCell ref="B53:E53"/>
    <mergeCell ref="F53:G53"/>
    <mergeCell ref="B47:E47"/>
    <mergeCell ref="F47:G47"/>
    <mergeCell ref="B51:E51"/>
    <mergeCell ref="F51:G51"/>
    <mergeCell ref="F12:I12"/>
    <mergeCell ref="D2:H2"/>
    <mergeCell ref="B22:E22"/>
    <mergeCell ref="F22:G22"/>
    <mergeCell ref="E4:G4"/>
    <mergeCell ref="E6:G6"/>
    <mergeCell ref="B12:E12"/>
    <mergeCell ref="B18:E18"/>
    <mergeCell ref="F18:H18"/>
    <mergeCell ref="B20:E20"/>
    <mergeCell ref="F20:H20"/>
    <mergeCell ref="B7:E7"/>
    <mergeCell ref="F7:H7"/>
    <mergeCell ref="B8:E8"/>
    <mergeCell ref="F8:H8"/>
    <mergeCell ref="B9:E9"/>
  </mergeCells>
  <phoneticPr fontId="2"/>
  <dataValidations count="2">
    <dataValidation type="date" allowBlank="1" showInputMessage="1" showErrorMessage="1" sqref="F18:H18">
      <formula1>43923</formula1>
      <formula2>TODAY()</formula2>
    </dataValidation>
    <dataValidation type="list" allowBlank="1" showInputMessage="1" showErrorMessage="1" sqref="C16">
      <formula1>INDIRECT($F$12)</formula1>
    </dataValidation>
  </dataValidations>
  <pageMargins left="0.7" right="0.7" top="0.75" bottom="0.75" header="0.3" footer="0.3"/>
  <pageSetup paperSize="9" scale="6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'（非表示）'!$A$48:$A$91</xm:f>
          </x14:formula1>
          <xm:sqref>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view="pageBreakPreview" zoomScale="85" zoomScaleNormal="60" zoomScaleSheetLayoutView="85" workbookViewId="0">
      <selection activeCell="B1" sqref="B1"/>
    </sheetView>
  </sheetViews>
  <sheetFormatPr defaultRowHeight="18.75" x14ac:dyDescent="0.4"/>
  <cols>
    <col min="1" max="1" width="2.375" customWidth="1"/>
    <col min="2" max="9" width="11.5" customWidth="1"/>
    <col min="10" max="10" width="2.125" customWidth="1"/>
    <col min="13" max="13" width="9.625" hidden="1" customWidth="1"/>
  </cols>
  <sheetData>
    <row r="1" spans="2:9" ht="45" customHeight="1" thickBot="1" x14ac:dyDescent="0.45"/>
    <row r="2" spans="2:9" ht="24.75" thickBot="1" x14ac:dyDescent="0.45">
      <c r="B2" s="219" t="s">
        <v>194</v>
      </c>
      <c r="C2" s="220"/>
      <c r="D2" s="220"/>
      <c r="E2" s="220"/>
      <c r="F2" s="220"/>
      <c r="G2" s="220"/>
      <c r="H2" s="220"/>
      <c r="I2" s="221"/>
    </row>
    <row r="3" spans="2:9" ht="19.5" thickBot="1" x14ac:dyDescent="0.45"/>
    <row r="4" spans="2:9" ht="19.5" thickBot="1" x14ac:dyDescent="0.45">
      <c r="B4" s="222" t="s">
        <v>190</v>
      </c>
      <c r="C4" s="223"/>
      <c r="D4" s="223"/>
      <c r="E4" s="223"/>
      <c r="F4" s="223"/>
      <c r="G4" s="223"/>
      <c r="H4" s="223"/>
      <c r="I4" s="224"/>
    </row>
    <row r="5" spans="2:9" ht="207" customHeight="1" thickBot="1" x14ac:dyDescent="0.45"/>
    <row r="6" spans="2:9" ht="19.5" thickBot="1" x14ac:dyDescent="0.45">
      <c r="B6" s="222" t="s">
        <v>191</v>
      </c>
      <c r="C6" s="223"/>
      <c r="D6" s="223"/>
      <c r="E6" s="223"/>
      <c r="F6" s="223"/>
      <c r="G6" s="223"/>
      <c r="H6" s="223"/>
      <c r="I6" s="224"/>
    </row>
    <row r="7" spans="2:9" x14ac:dyDescent="0.4">
      <c r="B7" s="118" t="s">
        <v>192</v>
      </c>
    </row>
    <row r="8" spans="2:9" ht="60.75" customHeight="1" x14ac:dyDescent="0.4"/>
    <row r="9" spans="2:9" x14ac:dyDescent="0.4">
      <c r="B9" s="118" t="s">
        <v>195</v>
      </c>
    </row>
    <row r="10" spans="2:9" ht="262.5" customHeight="1" x14ac:dyDescent="0.4"/>
    <row r="11" spans="2:9" ht="27" customHeight="1" x14ac:dyDescent="0.4">
      <c r="B11" s="118" t="s">
        <v>193</v>
      </c>
    </row>
    <row r="12" spans="2:9" ht="167.25" customHeight="1" x14ac:dyDescent="0.4"/>
  </sheetData>
  <sheetProtection password="E8F5" sheet="1" objects="1" scenarios="1"/>
  <mergeCells count="3">
    <mergeCell ref="B2:I2"/>
    <mergeCell ref="B4:I4"/>
    <mergeCell ref="B6:I6"/>
  </mergeCells>
  <phoneticPr fontId="2"/>
  <pageMargins left="0.7" right="0.7" top="0.75" bottom="0.75" header="0.3" footer="0.3"/>
  <pageSetup paperSize="9" scale="8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zoomScale="60" zoomScaleNormal="80" workbookViewId="0">
      <selection activeCell="B2" sqref="B2"/>
    </sheetView>
  </sheetViews>
  <sheetFormatPr defaultRowHeight="27" customHeight="1" x14ac:dyDescent="0.4"/>
  <cols>
    <col min="1" max="1" width="9" style="1"/>
    <col min="2" max="2" width="14.875" style="1" customWidth="1"/>
    <col min="3" max="3" width="13.5" style="1" customWidth="1"/>
    <col min="4" max="4" width="8.5" style="1" customWidth="1"/>
    <col min="5" max="5" width="16" style="1" customWidth="1"/>
    <col min="6" max="6" width="8.375" style="1" customWidth="1"/>
    <col min="7" max="7" width="14.625" style="1" customWidth="1"/>
    <col min="8" max="8" width="6.625" style="1" customWidth="1"/>
    <col min="9" max="9" width="14.875" style="1" customWidth="1"/>
    <col min="10" max="10" width="12.75" style="1" customWidth="1"/>
    <col min="11" max="11" width="9" style="1"/>
    <col min="12" max="12" width="9" style="1" customWidth="1"/>
    <col min="13" max="13" width="24.625" style="1" bestFit="1" customWidth="1"/>
    <col min="14" max="14" width="13.125" style="1" bestFit="1" customWidth="1"/>
    <col min="15" max="259" width="9" style="1"/>
    <col min="260" max="260" width="18.625" style="1" customWidth="1"/>
    <col min="261" max="261" width="12.625" style="1" customWidth="1"/>
    <col min="262" max="262" width="14.375" style="1" customWidth="1"/>
    <col min="263" max="263" width="13.375" style="1" customWidth="1"/>
    <col min="264" max="264" width="14.625" style="1" customWidth="1"/>
    <col min="265" max="265" width="6.625" style="1" customWidth="1"/>
    <col min="266" max="515" width="9" style="1"/>
    <col min="516" max="516" width="18.625" style="1" customWidth="1"/>
    <col min="517" max="517" width="12.625" style="1" customWidth="1"/>
    <col min="518" max="518" width="14.375" style="1" customWidth="1"/>
    <col min="519" max="519" width="13.375" style="1" customWidth="1"/>
    <col min="520" max="520" width="14.625" style="1" customWidth="1"/>
    <col min="521" max="521" width="6.625" style="1" customWidth="1"/>
    <col min="522" max="771" width="9" style="1"/>
    <col min="772" max="772" width="18.625" style="1" customWidth="1"/>
    <col min="773" max="773" width="12.625" style="1" customWidth="1"/>
    <col min="774" max="774" width="14.375" style="1" customWidth="1"/>
    <col min="775" max="775" width="13.375" style="1" customWidth="1"/>
    <col min="776" max="776" width="14.625" style="1" customWidth="1"/>
    <col min="777" max="777" width="6.625" style="1" customWidth="1"/>
    <col min="778" max="1027" width="9" style="1"/>
    <col min="1028" max="1028" width="18.625" style="1" customWidth="1"/>
    <col min="1029" max="1029" width="12.625" style="1" customWidth="1"/>
    <col min="1030" max="1030" width="14.375" style="1" customWidth="1"/>
    <col min="1031" max="1031" width="13.375" style="1" customWidth="1"/>
    <col min="1032" max="1032" width="14.625" style="1" customWidth="1"/>
    <col min="1033" max="1033" width="6.625" style="1" customWidth="1"/>
    <col min="1034" max="1283" width="9" style="1"/>
    <col min="1284" max="1284" width="18.625" style="1" customWidth="1"/>
    <col min="1285" max="1285" width="12.625" style="1" customWidth="1"/>
    <col min="1286" max="1286" width="14.375" style="1" customWidth="1"/>
    <col min="1287" max="1287" width="13.375" style="1" customWidth="1"/>
    <col min="1288" max="1288" width="14.625" style="1" customWidth="1"/>
    <col min="1289" max="1289" width="6.625" style="1" customWidth="1"/>
    <col min="1290" max="1539" width="9" style="1"/>
    <col min="1540" max="1540" width="18.625" style="1" customWidth="1"/>
    <col min="1541" max="1541" width="12.625" style="1" customWidth="1"/>
    <col min="1542" max="1542" width="14.375" style="1" customWidth="1"/>
    <col min="1543" max="1543" width="13.375" style="1" customWidth="1"/>
    <col min="1544" max="1544" width="14.625" style="1" customWidth="1"/>
    <col min="1545" max="1545" width="6.625" style="1" customWidth="1"/>
    <col min="1546" max="1795" width="9" style="1"/>
    <col min="1796" max="1796" width="18.625" style="1" customWidth="1"/>
    <col min="1797" max="1797" width="12.625" style="1" customWidth="1"/>
    <col min="1798" max="1798" width="14.375" style="1" customWidth="1"/>
    <col min="1799" max="1799" width="13.375" style="1" customWidth="1"/>
    <col min="1800" max="1800" width="14.625" style="1" customWidth="1"/>
    <col min="1801" max="1801" width="6.625" style="1" customWidth="1"/>
    <col min="1802" max="2051" width="9" style="1"/>
    <col min="2052" max="2052" width="18.625" style="1" customWidth="1"/>
    <col min="2053" max="2053" width="12.625" style="1" customWidth="1"/>
    <col min="2054" max="2054" width="14.375" style="1" customWidth="1"/>
    <col min="2055" max="2055" width="13.375" style="1" customWidth="1"/>
    <col min="2056" max="2056" width="14.625" style="1" customWidth="1"/>
    <col min="2057" max="2057" width="6.625" style="1" customWidth="1"/>
    <col min="2058" max="2307" width="9" style="1"/>
    <col min="2308" max="2308" width="18.625" style="1" customWidth="1"/>
    <col min="2309" max="2309" width="12.625" style="1" customWidth="1"/>
    <col min="2310" max="2310" width="14.375" style="1" customWidth="1"/>
    <col min="2311" max="2311" width="13.375" style="1" customWidth="1"/>
    <col min="2312" max="2312" width="14.625" style="1" customWidth="1"/>
    <col min="2313" max="2313" width="6.625" style="1" customWidth="1"/>
    <col min="2314" max="2563" width="9" style="1"/>
    <col min="2564" max="2564" width="18.625" style="1" customWidth="1"/>
    <col min="2565" max="2565" width="12.625" style="1" customWidth="1"/>
    <col min="2566" max="2566" width="14.375" style="1" customWidth="1"/>
    <col min="2567" max="2567" width="13.375" style="1" customWidth="1"/>
    <col min="2568" max="2568" width="14.625" style="1" customWidth="1"/>
    <col min="2569" max="2569" width="6.625" style="1" customWidth="1"/>
    <col min="2570" max="2819" width="9" style="1"/>
    <col min="2820" max="2820" width="18.625" style="1" customWidth="1"/>
    <col min="2821" max="2821" width="12.625" style="1" customWidth="1"/>
    <col min="2822" max="2822" width="14.375" style="1" customWidth="1"/>
    <col min="2823" max="2823" width="13.375" style="1" customWidth="1"/>
    <col min="2824" max="2824" width="14.625" style="1" customWidth="1"/>
    <col min="2825" max="2825" width="6.625" style="1" customWidth="1"/>
    <col min="2826" max="3075" width="9" style="1"/>
    <col min="3076" max="3076" width="18.625" style="1" customWidth="1"/>
    <col min="3077" max="3077" width="12.625" style="1" customWidth="1"/>
    <col min="3078" max="3078" width="14.375" style="1" customWidth="1"/>
    <col min="3079" max="3079" width="13.375" style="1" customWidth="1"/>
    <col min="3080" max="3080" width="14.625" style="1" customWidth="1"/>
    <col min="3081" max="3081" width="6.625" style="1" customWidth="1"/>
    <col min="3082" max="3331" width="9" style="1"/>
    <col min="3332" max="3332" width="18.625" style="1" customWidth="1"/>
    <col min="3333" max="3333" width="12.625" style="1" customWidth="1"/>
    <col min="3334" max="3334" width="14.375" style="1" customWidth="1"/>
    <col min="3335" max="3335" width="13.375" style="1" customWidth="1"/>
    <col min="3336" max="3336" width="14.625" style="1" customWidth="1"/>
    <col min="3337" max="3337" width="6.625" style="1" customWidth="1"/>
    <col min="3338" max="3587" width="9" style="1"/>
    <col min="3588" max="3588" width="18.625" style="1" customWidth="1"/>
    <col min="3589" max="3589" width="12.625" style="1" customWidth="1"/>
    <col min="3590" max="3590" width="14.375" style="1" customWidth="1"/>
    <col min="3591" max="3591" width="13.375" style="1" customWidth="1"/>
    <col min="3592" max="3592" width="14.625" style="1" customWidth="1"/>
    <col min="3593" max="3593" width="6.625" style="1" customWidth="1"/>
    <col min="3594" max="3843" width="9" style="1"/>
    <col min="3844" max="3844" width="18.625" style="1" customWidth="1"/>
    <col min="3845" max="3845" width="12.625" style="1" customWidth="1"/>
    <col min="3846" max="3846" width="14.375" style="1" customWidth="1"/>
    <col min="3847" max="3847" width="13.375" style="1" customWidth="1"/>
    <col min="3848" max="3848" width="14.625" style="1" customWidth="1"/>
    <col min="3849" max="3849" width="6.625" style="1" customWidth="1"/>
    <col min="3850" max="4099" width="9" style="1"/>
    <col min="4100" max="4100" width="18.625" style="1" customWidth="1"/>
    <col min="4101" max="4101" width="12.625" style="1" customWidth="1"/>
    <col min="4102" max="4102" width="14.375" style="1" customWidth="1"/>
    <col min="4103" max="4103" width="13.375" style="1" customWidth="1"/>
    <col min="4104" max="4104" width="14.625" style="1" customWidth="1"/>
    <col min="4105" max="4105" width="6.625" style="1" customWidth="1"/>
    <col min="4106" max="4355" width="9" style="1"/>
    <col min="4356" max="4356" width="18.625" style="1" customWidth="1"/>
    <col min="4357" max="4357" width="12.625" style="1" customWidth="1"/>
    <col min="4358" max="4358" width="14.375" style="1" customWidth="1"/>
    <col min="4359" max="4359" width="13.375" style="1" customWidth="1"/>
    <col min="4360" max="4360" width="14.625" style="1" customWidth="1"/>
    <col min="4361" max="4361" width="6.625" style="1" customWidth="1"/>
    <col min="4362" max="4611" width="9" style="1"/>
    <col min="4612" max="4612" width="18.625" style="1" customWidth="1"/>
    <col min="4613" max="4613" width="12.625" style="1" customWidth="1"/>
    <col min="4614" max="4614" width="14.375" style="1" customWidth="1"/>
    <col min="4615" max="4615" width="13.375" style="1" customWidth="1"/>
    <col min="4616" max="4616" width="14.625" style="1" customWidth="1"/>
    <col min="4617" max="4617" width="6.625" style="1" customWidth="1"/>
    <col min="4618" max="4867" width="9" style="1"/>
    <col min="4868" max="4868" width="18.625" style="1" customWidth="1"/>
    <col min="4869" max="4869" width="12.625" style="1" customWidth="1"/>
    <col min="4870" max="4870" width="14.375" style="1" customWidth="1"/>
    <col min="4871" max="4871" width="13.375" style="1" customWidth="1"/>
    <col min="4872" max="4872" width="14.625" style="1" customWidth="1"/>
    <col min="4873" max="4873" width="6.625" style="1" customWidth="1"/>
    <col min="4874" max="5123" width="9" style="1"/>
    <col min="5124" max="5124" width="18.625" style="1" customWidth="1"/>
    <col min="5125" max="5125" width="12.625" style="1" customWidth="1"/>
    <col min="5126" max="5126" width="14.375" style="1" customWidth="1"/>
    <col min="5127" max="5127" width="13.375" style="1" customWidth="1"/>
    <col min="5128" max="5128" width="14.625" style="1" customWidth="1"/>
    <col min="5129" max="5129" width="6.625" style="1" customWidth="1"/>
    <col min="5130" max="5379" width="9" style="1"/>
    <col min="5380" max="5380" width="18.625" style="1" customWidth="1"/>
    <col min="5381" max="5381" width="12.625" style="1" customWidth="1"/>
    <col min="5382" max="5382" width="14.375" style="1" customWidth="1"/>
    <col min="5383" max="5383" width="13.375" style="1" customWidth="1"/>
    <col min="5384" max="5384" width="14.625" style="1" customWidth="1"/>
    <col min="5385" max="5385" width="6.625" style="1" customWidth="1"/>
    <col min="5386" max="5635" width="9" style="1"/>
    <col min="5636" max="5636" width="18.625" style="1" customWidth="1"/>
    <col min="5637" max="5637" width="12.625" style="1" customWidth="1"/>
    <col min="5638" max="5638" width="14.375" style="1" customWidth="1"/>
    <col min="5639" max="5639" width="13.375" style="1" customWidth="1"/>
    <col min="5640" max="5640" width="14.625" style="1" customWidth="1"/>
    <col min="5641" max="5641" width="6.625" style="1" customWidth="1"/>
    <col min="5642" max="5891" width="9" style="1"/>
    <col min="5892" max="5892" width="18.625" style="1" customWidth="1"/>
    <col min="5893" max="5893" width="12.625" style="1" customWidth="1"/>
    <col min="5894" max="5894" width="14.375" style="1" customWidth="1"/>
    <col min="5895" max="5895" width="13.375" style="1" customWidth="1"/>
    <col min="5896" max="5896" width="14.625" style="1" customWidth="1"/>
    <col min="5897" max="5897" width="6.625" style="1" customWidth="1"/>
    <col min="5898" max="6147" width="9" style="1"/>
    <col min="6148" max="6148" width="18.625" style="1" customWidth="1"/>
    <col min="6149" max="6149" width="12.625" style="1" customWidth="1"/>
    <col min="6150" max="6150" width="14.375" style="1" customWidth="1"/>
    <col min="6151" max="6151" width="13.375" style="1" customWidth="1"/>
    <col min="6152" max="6152" width="14.625" style="1" customWidth="1"/>
    <col min="6153" max="6153" width="6.625" style="1" customWidth="1"/>
    <col min="6154" max="6403" width="9" style="1"/>
    <col min="6404" max="6404" width="18.625" style="1" customWidth="1"/>
    <col min="6405" max="6405" width="12.625" style="1" customWidth="1"/>
    <col min="6406" max="6406" width="14.375" style="1" customWidth="1"/>
    <col min="6407" max="6407" width="13.375" style="1" customWidth="1"/>
    <col min="6408" max="6408" width="14.625" style="1" customWidth="1"/>
    <col min="6409" max="6409" width="6.625" style="1" customWidth="1"/>
    <col min="6410" max="6659" width="9" style="1"/>
    <col min="6660" max="6660" width="18.625" style="1" customWidth="1"/>
    <col min="6661" max="6661" width="12.625" style="1" customWidth="1"/>
    <col min="6662" max="6662" width="14.375" style="1" customWidth="1"/>
    <col min="6663" max="6663" width="13.375" style="1" customWidth="1"/>
    <col min="6664" max="6664" width="14.625" style="1" customWidth="1"/>
    <col min="6665" max="6665" width="6.625" style="1" customWidth="1"/>
    <col min="6666" max="6915" width="9" style="1"/>
    <col min="6916" max="6916" width="18.625" style="1" customWidth="1"/>
    <col min="6917" max="6917" width="12.625" style="1" customWidth="1"/>
    <col min="6918" max="6918" width="14.375" style="1" customWidth="1"/>
    <col min="6919" max="6919" width="13.375" style="1" customWidth="1"/>
    <col min="6920" max="6920" width="14.625" style="1" customWidth="1"/>
    <col min="6921" max="6921" width="6.625" style="1" customWidth="1"/>
    <col min="6922" max="7171" width="9" style="1"/>
    <col min="7172" max="7172" width="18.625" style="1" customWidth="1"/>
    <col min="7173" max="7173" width="12.625" style="1" customWidth="1"/>
    <col min="7174" max="7174" width="14.375" style="1" customWidth="1"/>
    <col min="7175" max="7175" width="13.375" style="1" customWidth="1"/>
    <col min="7176" max="7176" width="14.625" style="1" customWidth="1"/>
    <col min="7177" max="7177" width="6.625" style="1" customWidth="1"/>
    <col min="7178" max="7427" width="9" style="1"/>
    <col min="7428" max="7428" width="18.625" style="1" customWidth="1"/>
    <col min="7429" max="7429" width="12.625" style="1" customWidth="1"/>
    <col min="7430" max="7430" width="14.375" style="1" customWidth="1"/>
    <col min="7431" max="7431" width="13.375" style="1" customWidth="1"/>
    <col min="7432" max="7432" width="14.625" style="1" customWidth="1"/>
    <col min="7433" max="7433" width="6.625" style="1" customWidth="1"/>
    <col min="7434" max="7683" width="9" style="1"/>
    <col min="7684" max="7684" width="18.625" style="1" customWidth="1"/>
    <col min="7685" max="7685" width="12.625" style="1" customWidth="1"/>
    <col min="7686" max="7686" width="14.375" style="1" customWidth="1"/>
    <col min="7687" max="7687" width="13.375" style="1" customWidth="1"/>
    <col min="7688" max="7688" width="14.625" style="1" customWidth="1"/>
    <col min="7689" max="7689" width="6.625" style="1" customWidth="1"/>
    <col min="7690" max="7939" width="9" style="1"/>
    <col min="7940" max="7940" width="18.625" style="1" customWidth="1"/>
    <col min="7941" max="7941" width="12.625" style="1" customWidth="1"/>
    <col min="7942" max="7942" width="14.375" style="1" customWidth="1"/>
    <col min="7943" max="7943" width="13.375" style="1" customWidth="1"/>
    <col min="7944" max="7944" width="14.625" style="1" customWidth="1"/>
    <col min="7945" max="7945" width="6.625" style="1" customWidth="1"/>
    <col min="7946" max="8195" width="9" style="1"/>
    <col min="8196" max="8196" width="18.625" style="1" customWidth="1"/>
    <col min="8197" max="8197" width="12.625" style="1" customWidth="1"/>
    <col min="8198" max="8198" width="14.375" style="1" customWidth="1"/>
    <col min="8199" max="8199" width="13.375" style="1" customWidth="1"/>
    <col min="8200" max="8200" width="14.625" style="1" customWidth="1"/>
    <col min="8201" max="8201" width="6.625" style="1" customWidth="1"/>
    <col min="8202" max="8451" width="9" style="1"/>
    <col min="8452" max="8452" width="18.625" style="1" customWidth="1"/>
    <col min="8453" max="8453" width="12.625" style="1" customWidth="1"/>
    <col min="8454" max="8454" width="14.375" style="1" customWidth="1"/>
    <col min="8455" max="8455" width="13.375" style="1" customWidth="1"/>
    <col min="8456" max="8456" width="14.625" style="1" customWidth="1"/>
    <col min="8457" max="8457" width="6.625" style="1" customWidth="1"/>
    <col min="8458" max="8707" width="9" style="1"/>
    <col min="8708" max="8708" width="18.625" style="1" customWidth="1"/>
    <col min="8709" max="8709" width="12.625" style="1" customWidth="1"/>
    <col min="8710" max="8710" width="14.375" style="1" customWidth="1"/>
    <col min="8711" max="8711" width="13.375" style="1" customWidth="1"/>
    <col min="8712" max="8712" width="14.625" style="1" customWidth="1"/>
    <col min="8713" max="8713" width="6.625" style="1" customWidth="1"/>
    <col min="8714" max="8963" width="9" style="1"/>
    <col min="8964" max="8964" width="18.625" style="1" customWidth="1"/>
    <col min="8965" max="8965" width="12.625" style="1" customWidth="1"/>
    <col min="8966" max="8966" width="14.375" style="1" customWidth="1"/>
    <col min="8967" max="8967" width="13.375" style="1" customWidth="1"/>
    <col min="8968" max="8968" width="14.625" style="1" customWidth="1"/>
    <col min="8969" max="8969" width="6.625" style="1" customWidth="1"/>
    <col min="8970" max="9219" width="9" style="1"/>
    <col min="9220" max="9220" width="18.625" style="1" customWidth="1"/>
    <col min="9221" max="9221" width="12.625" style="1" customWidth="1"/>
    <col min="9222" max="9222" width="14.375" style="1" customWidth="1"/>
    <col min="9223" max="9223" width="13.375" style="1" customWidth="1"/>
    <col min="9224" max="9224" width="14.625" style="1" customWidth="1"/>
    <col min="9225" max="9225" width="6.625" style="1" customWidth="1"/>
    <col min="9226" max="9475" width="9" style="1"/>
    <col min="9476" max="9476" width="18.625" style="1" customWidth="1"/>
    <col min="9477" max="9477" width="12.625" style="1" customWidth="1"/>
    <col min="9478" max="9478" width="14.375" style="1" customWidth="1"/>
    <col min="9479" max="9479" width="13.375" style="1" customWidth="1"/>
    <col min="9480" max="9480" width="14.625" style="1" customWidth="1"/>
    <col min="9481" max="9481" width="6.625" style="1" customWidth="1"/>
    <col min="9482" max="9731" width="9" style="1"/>
    <col min="9732" max="9732" width="18.625" style="1" customWidth="1"/>
    <col min="9733" max="9733" width="12.625" style="1" customWidth="1"/>
    <col min="9734" max="9734" width="14.375" style="1" customWidth="1"/>
    <col min="9735" max="9735" width="13.375" style="1" customWidth="1"/>
    <col min="9736" max="9736" width="14.625" style="1" customWidth="1"/>
    <col min="9737" max="9737" width="6.625" style="1" customWidth="1"/>
    <col min="9738" max="9987" width="9" style="1"/>
    <col min="9988" max="9988" width="18.625" style="1" customWidth="1"/>
    <col min="9989" max="9989" width="12.625" style="1" customWidth="1"/>
    <col min="9990" max="9990" width="14.375" style="1" customWidth="1"/>
    <col min="9991" max="9991" width="13.375" style="1" customWidth="1"/>
    <col min="9992" max="9992" width="14.625" style="1" customWidth="1"/>
    <col min="9993" max="9993" width="6.625" style="1" customWidth="1"/>
    <col min="9994" max="10243" width="9" style="1"/>
    <col min="10244" max="10244" width="18.625" style="1" customWidth="1"/>
    <col min="10245" max="10245" width="12.625" style="1" customWidth="1"/>
    <col min="10246" max="10246" width="14.375" style="1" customWidth="1"/>
    <col min="10247" max="10247" width="13.375" style="1" customWidth="1"/>
    <col min="10248" max="10248" width="14.625" style="1" customWidth="1"/>
    <col min="10249" max="10249" width="6.625" style="1" customWidth="1"/>
    <col min="10250" max="10499" width="9" style="1"/>
    <col min="10500" max="10500" width="18.625" style="1" customWidth="1"/>
    <col min="10501" max="10501" width="12.625" style="1" customWidth="1"/>
    <col min="10502" max="10502" width="14.375" style="1" customWidth="1"/>
    <col min="10503" max="10503" width="13.375" style="1" customWidth="1"/>
    <col min="10504" max="10504" width="14.625" style="1" customWidth="1"/>
    <col min="10505" max="10505" width="6.625" style="1" customWidth="1"/>
    <col min="10506" max="10755" width="9" style="1"/>
    <col min="10756" max="10756" width="18.625" style="1" customWidth="1"/>
    <col min="10757" max="10757" width="12.625" style="1" customWidth="1"/>
    <col min="10758" max="10758" width="14.375" style="1" customWidth="1"/>
    <col min="10759" max="10759" width="13.375" style="1" customWidth="1"/>
    <col min="10760" max="10760" width="14.625" style="1" customWidth="1"/>
    <col min="10761" max="10761" width="6.625" style="1" customWidth="1"/>
    <col min="10762" max="11011" width="9" style="1"/>
    <col min="11012" max="11012" width="18.625" style="1" customWidth="1"/>
    <col min="11013" max="11013" width="12.625" style="1" customWidth="1"/>
    <col min="11014" max="11014" width="14.375" style="1" customWidth="1"/>
    <col min="11015" max="11015" width="13.375" style="1" customWidth="1"/>
    <col min="11016" max="11016" width="14.625" style="1" customWidth="1"/>
    <col min="11017" max="11017" width="6.625" style="1" customWidth="1"/>
    <col min="11018" max="11267" width="9" style="1"/>
    <col min="11268" max="11268" width="18.625" style="1" customWidth="1"/>
    <col min="11269" max="11269" width="12.625" style="1" customWidth="1"/>
    <col min="11270" max="11270" width="14.375" style="1" customWidth="1"/>
    <col min="11271" max="11271" width="13.375" style="1" customWidth="1"/>
    <col min="11272" max="11272" width="14.625" style="1" customWidth="1"/>
    <col min="11273" max="11273" width="6.625" style="1" customWidth="1"/>
    <col min="11274" max="11523" width="9" style="1"/>
    <col min="11524" max="11524" width="18.625" style="1" customWidth="1"/>
    <col min="11525" max="11525" width="12.625" style="1" customWidth="1"/>
    <col min="11526" max="11526" width="14.375" style="1" customWidth="1"/>
    <col min="11527" max="11527" width="13.375" style="1" customWidth="1"/>
    <col min="11528" max="11528" width="14.625" style="1" customWidth="1"/>
    <col min="11529" max="11529" width="6.625" style="1" customWidth="1"/>
    <col min="11530" max="11779" width="9" style="1"/>
    <col min="11780" max="11780" width="18.625" style="1" customWidth="1"/>
    <col min="11781" max="11781" width="12.625" style="1" customWidth="1"/>
    <col min="11782" max="11782" width="14.375" style="1" customWidth="1"/>
    <col min="11783" max="11783" width="13.375" style="1" customWidth="1"/>
    <col min="11784" max="11784" width="14.625" style="1" customWidth="1"/>
    <col min="11785" max="11785" width="6.625" style="1" customWidth="1"/>
    <col min="11786" max="12035" width="9" style="1"/>
    <col min="12036" max="12036" width="18.625" style="1" customWidth="1"/>
    <col min="12037" max="12037" width="12.625" style="1" customWidth="1"/>
    <col min="12038" max="12038" width="14.375" style="1" customWidth="1"/>
    <col min="12039" max="12039" width="13.375" style="1" customWidth="1"/>
    <col min="12040" max="12040" width="14.625" style="1" customWidth="1"/>
    <col min="12041" max="12041" width="6.625" style="1" customWidth="1"/>
    <col min="12042" max="12291" width="9" style="1"/>
    <col min="12292" max="12292" width="18.625" style="1" customWidth="1"/>
    <col min="12293" max="12293" width="12.625" style="1" customWidth="1"/>
    <col min="12294" max="12294" width="14.375" style="1" customWidth="1"/>
    <col min="12295" max="12295" width="13.375" style="1" customWidth="1"/>
    <col min="12296" max="12296" width="14.625" style="1" customWidth="1"/>
    <col min="12297" max="12297" width="6.625" style="1" customWidth="1"/>
    <col min="12298" max="12547" width="9" style="1"/>
    <col min="12548" max="12548" width="18.625" style="1" customWidth="1"/>
    <col min="12549" max="12549" width="12.625" style="1" customWidth="1"/>
    <col min="12550" max="12550" width="14.375" style="1" customWidth="1"/>
    <col min="12551" max="12551" width="13.375" style="1" customWidth="1"/>
    <col min="12552" max="12552" width="14.625" style="1" customWidth="1"/>
    <col min="12553" max="12553" width="6.625" style="1" customWidth="1"/>
    <col min="12554" max="12803" width="9" style="1"/>
    <col min="12804" max="12804" width="18.625" style="1" customWidth="1"/>
    <col min="12805" max="12805" width="12.625" style="1" customWidth="1"/>
    <col min="12806" max="12806" width="14.375" style="1" customWidth="1"/>
    <col min="12807" max="12807" width="13.375" style="1" customWidth="1"/>
    <col min="12808" max="12808" width="14.625" style="1" customWidth="1"/>
    <col min="12809" max="12809" width="6.625" style="1" customWidth="1"/>
    <col min="12810" max="13059" width="9" style="1"/>
    <col min="13060" max="13060" width="18.625" style="1" customWidth="1"/>
    <col min="13061" max="13061" width="12.625" style="1" customWidth="1"/>
    <col min="13062" max="13062" width="14.375" style="1" customWidth="1"/>
    <col min="13063" max="13063" width="13.375" style="1" customWidth="1"/>
    <col min="13064" max="13064" width="14.625" style="1" customWidth="1"/>
    <col min="13065" max="13065" width="6.625" style="1" customWidth="1"/>
    <col min="13066" max="13315" width="9" style="1"/>
    <col min="13316" max="13316" width="18.625" style="1" customWidth="1"/>
    <col min="13317" max="13317" width="12.625" style="1" customWidth="1"/>
    <col min="13318" max="13318" width="14.375" style="1" customWidth="1"/>
    <col min="13319" max="13319" width="13.375" style="1" customWidth="1"/>
    <col min="13320" max="13320" width="14.625" style="1" customWidth="1"/>
    <col min="13321" max="13321" width="6.625" style="1" customWidth="1"/>
    <col min="13322" max="13571" width="9" style="1"/>
    <col min="13572" max="13572" width="18.625" style="1" customWidth="1"/>
    <col min="13573" max="13573" width="12.625" style="1" customWidth="1"/>
    <col min="13574" max="13574" width="14.375" style="1" customWidth="1"/>
    <col min="13575" max="13575" width="13.375" style="1" customWidth="1"/>
    <col min="13576" max="13576" width="14.625" style="1" customWidth="1"/>
    <col min="13577" max="13577" width="6.625" style="1" customWidth="1"/>
    <col min="13578" max="13827" width="9" style="1"/>
    <col min="13828" max="13828" width="18.625" style="1" customWidth="1"/>
    <col min="13829" max="13829" width="12.625" style="1" customWidth="1"/>
    <col min="13830" max="13830" width="14.375" style="1" customWidth="1"/>
    <col min="13831" max="13831" width="13.375" style="1" customWidth="1"/>
    <col min="13832" max="13832" width="14.625" style="1" customWidth="1"/>
    <col min="13833" max="13833" width="6.625" style="1" customWidth="1"/>
    <col min="13834" max="14083" width="9" style="1"/>
    <col min="14084" max="14084" width="18.625" style="1" customWidth="1"/>
    <col min="14085" max="14085" width="12.625" style="1" customWidth="1"/>
    <col min="14086" max="14086" width="14.375" style="1" customWidth="1"/>
    <col min="14087" max="14087" width="13.375" style="1" customWidth="1"/>
    <col min="14088" max="14088" width="14.625" style="1" customWidth="1"/>
    <col min="14089" max="14089" width="6.625" style="1" customWidth="1"/>
    <col min="14090" max="14339" width="9" style="1"/>
    <col min="14340" max="14340" width="18.625" style="1" customWidth="1"/>
    <col min="14341" max="14341" width="12.625" style="1" customWidth="1"/>
    <col min="14342" max="14342" width="14.375" style="1" customWidth="1"/>
    <col min="14343" max="14343" width="13.375" style="1" customWidth="1"/>
    <col min="14344" max="14344" width="14.625" style="1" customWidth="1"/>
    <col min="14345" max="14345" width="6.625" style="1" customWidth="1"/>
    <col min="14346" max="14595" width="9" style="1"/>
    <col min="14596" max="14596" width="18.625" style="1" customWidth="1"/>
    <col min="14597" max="14597" width="12.625" style="1" customWidth="1"/>
    <col min="14598" max="14598" width="14.375" style="1" customWidth="1"/>
    <col min="14599" max="14599" width="13.375" style="1" customWidth="1"/>
    <col min="14600" max="14600" width="14.625" style="1" customWidth="1"/>
    <col min="14601" max="14601" width="6.625" style="1" customWidth="1"/>
    <col min="14602" max="14851" width="9" style="1"/>
    <col min="14852" max="14852" width="18.625" style="1" customWidth="1"/>
    <col min="14853" max="14853" width="12.625" style="1" customWidth="1"/>
    <col min="14854" max="14854" width="14.375" style="1" customWidth="1"/>
    <col min="14855" max="14855" width="13.375" style="1" customWidth="1"/>
    <col min="14856" max="14856" width="14.625" style="1" customWidth="1"/>
    <col min="14857" max="14857" width="6.625" style="1" customWidth="1"/>
    <col min="14858" max="15107" width="9" style="1"/>
    <col min="15108" max="15108" width="18.625" style="1" customWidth="1"/>
    <col min="15109" max="15109" width="12.625" style="1" customWidth="1"/>
    <col min="15110" max="15110" width="14.375" style="1" customWidth="1"/>
    <col min="15111" max="15111" width="13.375" style="1" customWidth="1"/>
    <col min="15112" max="15112" width="14.625" style="1" customWidth="1"/>
    <col min="15113" max="15113" width="6.625" style="1" customWidth="1"/>
    <col min="15114" max="15363" width="9" style="1"/>
    <col min="15364" max="15364" width="18.625" style="1" customWidth="1"/>
    <col min="15365" max="15365" width="12.625" style="1" customWidth="1"/>
    <col min="15366" max="15366" width="14.375" style="1" customWidth="1"/>
    <col min="15367" max="15367" width="13.375" style="1" customWidth="1"/>
    <col min="15368" max="15368" width="14.625" style="1" customWidth="1"/>
    <col min="15369" max="15369" width="6.625" style="1" customWidth="1"/>
    <col min="15370" max="15619" width="9" style="1"/>
    <col min="15620" max="15620" width="18.625" style="1" customWidth="1"/>
    <col min="15621" max="15621" width="12.625" style="1" customWidth="1"/>
    <col min="15622" max="15622" width="14.375" style="1" customWidth="1"/>
    <col min="15623" max="15623" width="13.375" style="1" customWidth="1"/>
    <col min="15624" max="15624" width="14.625" style="1" customWidth="1"/>
    <col min="15625" max="15625" width="6.625" style="1" customWidth="1"/>
    <col min="15626" max="15875" width="9" style="1"/>
    <col min="15876" max="15876" width="18.625" style="1" customWidth="1"/>
    <col min="15877" max="15877" width="12.625" style="1" customWidth="1"/>
    <col min="15878" max="15878" width="14.375" style="1" customWidth="1"/>
    <col min="15879" max="15879" width="13.375" style="1" customWidth="1"/>
    <col min="15880" max="15880" width="14.625" style="1" customWidth="1"/>
    <col min="15881" max="15881" width="6.625" style="1" customWidth="1"/>
    <col min="15882" max="16131" width="9" style="1"/>
    <col min="16132" max="16132" width="18.625" style="1" customWidth="1"/>
    <col min="16133" max="16133" width="12.625" style="1" customWidth="1"/>
    <col min="16134" max="16134" width="14.375" style="1" customWidth="1"/>
    <col min="16135" max="16135" width="13.375" style="1" customWidth="1"/>
    <col min="16136" max="16136" width="14.625" style="1" customWidth="1"/>
    <col min="16137" max="16137" width="6.625" style="1" customWidth="1"/>
    <col min="16138" max="16384" width="9" style="1"/>
  </cols>
  <sheetData>
    <row r="1" spans="1:13" ht="7.5" customHeight="1" thickBot="1" x14ac:dyDescent="0.45"/>
    <row r="2" spans="1:13" ht="33" customHeight="1" thickBot="1" x14ac:dyDescent="0.45">
      <c r="B2" s="17"/>
      <c r="C2" s="142" t="s">
        <v>6</v>
      </c>
      <c r="D2" s="279"/>
      <c r="E2" s="280"/>
      <c r="F2" s="280"/>
      <c r="G2" s="280"/>
      <c r="H2" s="281"/>
      <c r="I2" s="158"/>
      <c r="J2" s="158"/>
    </row>
    <row r="3" spans="1:13" ht="9" customHeight="1" x14ac:dyDescent="0.4">
      <c r="B3" s="18"/>
      <c r="C3" s="18"/>
      <c r="D3" s="18"/>
      <c r="E3" s="18"/>
      <c r="F3" s="18"/>
      <c r="G3" s="18"/>
      <c r="I3" s="2"/>
      <c r="J3" s="3"/>
    </row>
    <row r="4" spans="1:13" s="3" customFormat="1" ht="12.75" customHeight="1" x14ac:dyDescent="0.4">
      <c r="B4" s="19"/>
      <c r="C4" s="20"/>
      <c r="D4" s="20"/>
      <c r="E4" s="164"/>
      <c r="F4" s="164"/>
      <c r="G4" s="164"/>
    </row>
    <row r="5" spans="1:13" s="3" customFormat="1" ht="5.25" customHeight="1" x14ac:dyDescent="0.4">
      <c r="B5" s="20"/>
      <c r="C5" s="20"/>
      <c r="D5" s="20"/>
      <c r="E5" s="20"/>
      <c r="F5" s="20"/>
      <c r="G5" s="20"/>
    </row>
    <row r="6" spans="1:13" s="3" customFormat="1" ht="27" customHeight="1" x14ac:dyDescent="0.4">
      <c r="B6" s="19"/>
      <c r="C6" s="20"/>
      <c r="D6" s="20"/>
      <c r="E6" s="164"/>
      <c r="F6" s="164"/>
      <c r="G6" s="164"/>
    </row>
    <row r="7" spans="1:13" s="3" customFormat="1" ht="13.5" customHeight="1" x14ac:dyDescent="0.4">
      <c r="B7" s="20"/>
      <c r="C7" s="20"/>
      <c r="D7" s="20"/>
      <c r="E7" s="20"/>
      <c r="F7" s="20"/>
      <c r="G7" s="20"/>
    </row>
    <row r="8" spans="1:13" s="3" customFormat="1" ht="10.5" customHeight="1" x14ac:dyDescent="0.4">
      <c r="B8" s="19"/>
      <c r="C8" s="20"/>
      <c r="D8" s="20"/>
      <c r="E8" s="165"/>
      <c r="F8" s="165"/>
      <c r="G8" s="165"/>
    </row>
    <row r="9" spans="1:13" s="4" customFormat="1" ht="6.75" customHeight="1" x14ac:dyDescent="0.4">
      <c r="J9" s="3"/>
    </row>
    <row r="10" spans="1:13" s="4" customFormat="1" ht="33.75" hidden="1" customHeight="1" x14ac:dyDescent="0.4">
      <c r="B10" s="166" t="s">
        <v>138</v>
      </c>
      <c r="C10" s="166"/>
      <c r="D10" s="166"/>
      <c r="E10" s="166"/>
      <c r="F10" s="172">
        <v>44416</v>
      </c>
      <c r="G10" s="172"/>
      <c r="H10" s="172"/>
      <c r="I10" s="56" t="s">
        <v>139</v>
      </c>
      <c r="J10" s="3" t="s">
        <v>147</v>
      </c>
    </row>
    <row r="11" spans="1:13" s="3" customFormat="1" ht="34.5" hidden="1" customHeight="1" x14ac:dyDescent="0.4">
      <c r="A11" s="11"/>
      <c r="B11" s="173" t="s">
        <v>149</v>
      </c>
      <c r="C11" s="173"/>
      <c r="D11" s="173"/>
      <c r="E11" s="173"/>
      <c r="F11" s="172">
        <v>44423</v>
      </c>
      <c r="G11" s="172"/>
      <c r="H11" s="172"/>
      <c r="I11" s="56" t="s">
        <v>139</v>
      </c>
      <c r="J11" s="3" t="s">
        <v>147</v>
      </c>
      <c r="M11" s="79">
        <v>44451</v>
      </c>
    </row>
    <row r="12" spans="1:13" s="3" customFormat="1" ht="34.5" hidden="1" customHeight="1" x14ac:dyDescent="0.4">
      <c r="A12" s="11"/>
      <c r="B12" s="173" t="s">
        <v>156</v>
      </c>
      <c r="C12" s="173"/>
      <c r="D12" s="173"/>
      <c r="E12" s="173"/>
      <c r="F12" s="172">
        <v>44428</v>
      </c>
      <c r="G12" s="172"/>
      <c r="H12" s="172"/>
      <c r="I12" s="3" t="s">
        <v>139</v>
      </c>
      <c r="J12" s="3" t="s">
        <v>147</v>
      </c>
      <c r="M12" s="79">
        <f>F12-1</f>
        <v>44427</v>
      </c>
    </row>
    <row r="13" spans="1:13" s="4" customFormat="1" ht="35.25" customHeight="1" thickBot="1" x14ac:dyDescent="0.45">
      <c r="A13" s="116" t="s">
        <v>61</v>
      </c>
      <c r="B13" s="117" t="s">
        <v>187</v>
      </c>
    </row>
    <row r="14" spans="1:13" s="3" customFormat="1" ht="34.5" customHeight="1" thickBot="1" x14ac:dyDescent="0.45">
      <c r="A14" s="11"/>
      <c r="B14" s="166" t="s">
        <v>51</v>
      </c>
      <c r="C14" s="166"/>
      <c r="D14" s="166"/>
      <c r="E14" s="167"/>
      <c r="F14" s="282"/>
      <c r="G14" s="283"/>
      <c r="H14" s="283"/>
      <c r="I14" s="284"/>
    </row>
    <row r="15" spans="1:13" s="3" customFormat="1" ht="33" hidden="1" customHeight="1" thickBot="1" x14ac:dyDescent="0.45">
      <c r="A15" s="11"/>
      <c r="B15" s="113" t="str">
        <f>IF(COUNT(FIND($F$14,"高萩市")),"まん延防止重点措置区域には指定されていません。",IF(COUNT(FIND($F$14,"日立市大洗町河内町大子町城里町")),TEXT($F$11,"gggge年m月d日")&amp;"から"&amp;TEXT($M$12,"gggge年m月d日")&amp;"まで「まん延防止重点措置区域」に指定されています。",TEXT($F$10,"gggge年m月d日")&amp;"から"&amp;TEXT($M$12,"gggge年m月d日")&amp;"まで「まん延防止重点措置区域」に指定されています。"))</f>
        <v>まん延防止重点措置区域には指定されていません。</v>
      </c>
      <c r="C15" s="114"/>
      <c r="D15" s="114"/>
      <c r="E15" s="114"/>
      <c r="F15" s="58"/>
      <c r="G15" s="58"/>
      <c r="H15" s="137"/>
      <c r="I15" s="59"/>
      <c r="K15" s="37"/>
    </row>
    <row r="16" spans="1:13" s="3" customFormat="1" ht="32.25" hidden="1" customHeight="1" thickBot="1" x14ac:dyDescent="0.45">
      <c r="A16" s="11"/>
      <c r="B16" s="82" t="str">
        <f>TEXT($F$12,"gggge年m月d日")&amp;"から"&amp;TEXT($M$11,"gggge年m月d日")&amp;"まで「緊急事態宣言」に指定されています。"</f>
        <v>令和3年8月20日から令和3年9月12日まで「緊急事態宣言」に指定されています。</v>
      </c>
      <c r="C16" s="80"/>
      <c r="D16" s="80"/>
      <c r="E16" s="80"/>
      <c r="F16" s="81"/>
      <c r="G16" s="81"/>
      <c r="H16" s="81"/>
      <c r="I16" s="136"/>
    </row>
    <row r="17" spans="1:14" s="3" customFormat="1" ht="6" customHeight="1" thickBot="1" x14ac:dyDescent="0.45">
      <c r="A17" s="11"/>
      <c r="B17" s="19"/>
      <c r="C17" s="19"/>
      <c r="D17" s="19"/>
      <c r="E17" s="19"/>
      <c r="F17" s="19"/>
      <c r="G17" s="19"/>
      <c r="H17" s="19"/>
      <c r="I17" s="37"/>
      <c r="J17" s="62"/>
      <c r="K17" s="37"/>
      <c r="L17" s="37"/>
    </row>
    <row r="18" spans="1:14" s="3" customFormat="1" ht="38.25" customHeight="1" thickBot="1" x14ac:dyDescent="0.45">
      <c r="A18" s="11"/>
      <c r="B18" s="139" t="s">
        <v>70</v>
      </c>
      <c r="C18" s="285"/>
      <c r="D18" s="140" t="s">
        <v>71</v>
      </c>
      <c r="E18" s="63">
        <v>44451</v>
      </c>
      <c r="F18" s="38" t="s">
        <v>72</v>
      </c>
      <c r="G18" s="52">
        <f>MAX(E18-C18+1,)</f>
        <v>44452</v>
      </c>
      <c r="H18" s="43" t="s">
        <v>69</v>
      </c>
    </row>
    <row r="19" spans="1:14" s="3" customFormat="1" ht="33.75" customHeight="1" thickBot="1" x14ac:dyDescent="0.45">
      <c r="A19" s="116" t="s">
        <v>3</v>
      </c>
      <c r="B19" s="117" t="s">
        <v>212</v>
      </c>
      <c r="C19" s="20"/>
      <c r="D19" s="20"/>
      <c r="E19" s="48"/>
      <c r="F19" s="48"/>
      <c r="G19" s="48"/>
      <c r="J19" s="4"/>
    </row>
    <row r="20" spans="1:14" s="3" customFormat="1" ht="37.5" customHeight="1" thickBot="1" x14ac:dyDescent="0.45">
      <c r="A20" s="11"/>
      <c r="B20" s="166" t="s">
        <v>132</v>
      </c>
      <c r="C20" s="166"/>
      <c r="D20" s="166"/>
      <c r="E20" s="167"/>
      <c r="F20" s="282"/>
      <c r="G20" s="283"/>
      <c r="H20" s="284"/>
    </row>
    <row r="21" spans="1:14" s="4" customFormat="1" ht="4.5" customHeight="1" thickBot="1" x14ac:dyDescent="0.45">
      <c r="A21" s="21"/>
    </row>
    <row r="22" spans="1:14" s="4" customFormat="1" ht="39.75" hidden="1" customHeight="1" x14ac:dyDescent="0.4">
      <c r="A22" s="21"/>
      <c r="B22" s="168" t="s">
        <v>133</v>
      </c>
      <c r="C22" s="168"/>
      <c r="D22" s="168"/>
      <c r="E22" s="168"/>
      <c r="F22" s="169">
        <f>DATEDIF($F$20,$C$18,"D")</f>
        <v>0</v>
      </c>
      <c r="G22" s="170"/>
      <c r="H22" s="171"/>
      <c r="I22" s="56" t="s">
        <v>143</v>
      </c>
      <c r="K22" s="255"/>
      <c r="L22" s="255"/>
      <c r="M22" s="255"/>
    </row>
    <row r="23" spans="1:14" s="4" customFormat="1" ht="6" hidden="1" customHeight="1" thickBot="1" x14ac:dyDescent="0.45">
      <c r="A23" s="21"/>
    </row>
    <row r="24" spans="1:14" s="4" customFormat="1" ht="42.75" customHeight="1" thickBot="1" x14ac:dyDescent="0.45">
      <c r="A24" s="47"/>
      <c r="B24" s="160" t="s">
        <v>148</v>
      </c>
      <c r="C24" s="161"/>
      <c r="D24" s="161"/>
      <c r="E24" s="161"/>
      <c r="F24" s="288"/>
      <c r="G24" s="289"/>
      <c r="H24" s="16" t="s">
        <v>0</v>
      </c>
      <c r="I24" s="4" t="s">
        <v>1</v>
      </c>
      <c r="K24" s="6"/>
    </row>
    <row r="25" spans="1:14" s="4" customFormat="1" ht="6" customHeight="1" x14ac:dyDescent="0.4">
      <c r="A25" s="29"/>
      <c r="B25" s="51"/>
      <c r="C25" s="7"/>
      <c r="D25" s="7"/>
      <c r="E25" s="7"/>
      <c r="F25" s="31"/>
      <c r="G25" s="31"/>
      <c r="H25" s="30"/>
      <c r="K25" s="6"/>
    </row>
    <row r="26" spans="1:14" s="4" customFormat="1" ht="51" customHeight="1" x14ac:dyDescent="0.4">
      <c r="A26" s="29"/>
      <c r="B26" s="229">
        <f>$F$24</f>
        <v>0</v>
      </c>
      <c r="C26" s="230"/>
      <c r="D26" s="150" t="s">
        <v>164</v>
      </c>
      <c r="E26" s="90">
        <f>$F$22</f>
        <v>0</v>
      </c>
      <c r="F26" s="89" t="s">
        <v>218</v>
      </c>
      <c r="G26" s="225" t="e">
        <f>$F$24/$F$22</f>
        <v>#DIV/0!</v>
      </c>
      <c r="H26" s="226"/>
      <c r="I26" s="56"/>
      <c r="K26" s="6"/>
    </row>
    <row r="27" spans="1:14" s="4" customFormat="1" ht="39.75" customHeight="1" thickBot="1" x14ac:dyDescent="0.45">
      <c r="A27" s="116"/>
      <c r="B27" s="227" t="s">
        <v>220</v>
      </c>
      <c r="C27" s="227"/>
      <c r="D27" s="156"/>
      <c r="E27" s="159" t="s">
        <v>224</v>
      </c>
      <c r="F27" s="157"/>
      <c r="G27" s="228" t="s">
        <v>217</v>
      </c>
      <c r="H27" s="228"/>
      <c r="J27" s="6"/>
    </row>
    <row r="28" spans="1:14" s="4" customFormat="1" ht="36" customHeight="1" thickBot="1" x14ac:dyDescent="0.45">
      <c r="A28" s="11"/>
      <c r="B28" s="256" t="s">
        <v>209</v>
      </c>
      <c r="C28" s="257"/>
      <c r="D28" s="257"/>
      <c r="E28" s="257"/>
      <c r="F28" s="286"/>
      <c r="G28" s="287"/>
      <c r="H28" s="16" t="s">
        <v>0</v>
      </c>
      <c r="J28" s="6"/>
      <c r="K28" s="6"/>
      <c r="N28" s="15"/>
    </row>
    <row r="29" spans="1:14" s="4" customFormat="1" ht="6" customHeight="1" x14ac:dyDescent="0.4">
      <c r="A29" s="29"/>
      <c r="B29" s="146"/>
      <c r="C29" s="145"/>
      <c r="D29" s="149"/>
      <c r="E29" s="145"/>
      <c r="F29" s="121"/>
      <c r="G29" s="121"/>
      <c r="H29" s="20"/>
      <c r="J29" s="6"/>
      <c r="K29" s="6"/>
      <c r="N29" s="15"/>
    </row>
    <row r="30" spans="1:14" s="3" customFormat="1" ht="38.25" customHeight="1" x14ac:dyDescent="0.4">
      <c r="A30" s="11"/>
      <c r="B30" s="229">
        <f>$F$28</f>
        <v>0</v>
      </c>
      <c r="C30" s="230"/>
      <c r="D30" s="150" t="s">
        <v>164</v>
      </c>
      <c r="E30" s="151">
        <v>61</v>
      </c>
      <c r="F30" s="89" t="s">
        <v>214</v>
      </c>
      <c r="G30" s="225">
        <f>$B$30/61</f>
        <v>0</v>
      </c>
      <c r="H30" s="226"/>
      <c r="K30" s="147"/>
      <c r="N30" s="148"/>
    </row>
    <row r="31" spans="1:14" s="144" customFormat="1" ht="18.75" customHeight="1" x14ac:dyDescent="0.4">
      <c r="A31" s="152"/>
      <c r="B31" s="231" t="s">
        <v>215</v>
      </c>
      <c r="C31" s="231"/>
      <c r="D31" s="153"/>
      <c r="E31" s="153" t="s">
        <v>216</v>
      </c>
      <c r="F31" s="154"/>
      <c r="G31" s="232" t="s">
        <v>217</v>
      </c>
      <c r="H31" s="232"/>
      <c r="K31" s="143"/>
      <c r="N31" s="155"/>
    </row>
    <row r="32" spans="1:14" s="4" customFormat="1" ht="38.25" customHeight="1" x14ac:dyDescent="0.4">
      <c r="A32" s="116" t="s">
        <v>196</v>
      </c>
      <c r="B32" s="117" t="s">
        <v>197</v>
      </c>
    </row>
    <row r="33" spans="1:14" s="4" customFormat="1" ht="41.25" customHeight="1" x14ac:dyDescent="0.4">
      <c r="A33" s="11"/>
      <c r="B33" s="258" t="s">
        <v>219</v>
      </c>
      <c r="C33" s="258"/>
      <c r="D33" s="258"/>
      <c r="E33" s="259"/>
      <c r="F33" s="260" t="e">
        <f>$G$26-$G$30</f>
        <v>#DIV/0!</v>
      </c>
      <c r="G33" s="261"/>
      <c r="H33" s="5" t="s">
        <v>0</v>
      </c>
      <c r="I33" s="3"/>
      <c r="J33" s="6"/>
      <c r="N33" s="15"/>
    </row>
    <row r="34" spans="1:14" s="4" customFormat="1" ht="27.75" customHeight="1" x14ac:dyDescent="0.4">
      <c r="A34" s="11"/>
      <c r="B34" s="119"/>
      <c r="C34" s="120"/>
      <c r="D34" s="120"/>
      <c r="E34" s="120"/>
      <c r="F34" s="273" t="s">
        <v>221</v>
      </c>
      <c r="G34" s="273"/>
      <c r="H34" s="273"/>
      <c r="I34" s="3"/>
      <c r="J34" s="6"/>
      <c r="N34" s="15"/>
    </row>
    <row r="35" spans="1:14" s="4" customFormat="1" ht="24.75" customHeight="1" x14ac:dyDescent="0.4">
      <c r="A35" s="29"/>
      <c r="B35" s="88" t="s">
        <v>198</v>
      </c>
      <c r="C35" s="88"/>
      <c r="D35" s="88"/>
      <c r="E35" s="88"/>
      <c r="F35" s="31"/>
      <c r="G35" s="31"/>
      <c r="H35" s="262"/>
      <c r="I35" s="262"/>
      <c r="J35" s="6"/>
    </row>
    <row r="36" spans="1:14" s="4" customFormat="1" ht="34.5" customHeight="1" x14ac:dyDescent="0.4">
      <c r="A36" s="21"/>
      <c r="B36" s="263" t="e">
        <f>$F$33</f>
        <v>#DIV/0!</v>
      </c>
      <c r="C36" s="264"/>
      <c r="D36" s="89" t="s">
        <v>165</v>
      </c>
      <c r="E36" s="90">
        <v>0.4</v>
      </c>
      <c r="F36" s="89" t="s">
        <v>167</v>
      </c>
      <c r="G36" s="247" t="e">
        <f>$F$53</f>
        <v>#DIV/0!</v>
      </c>
      <c r="H36" s="248"/>
      <c r="I36" s="249"/>
    </row>
    <row r="37" spans="1:14" s="126" customFormat="1" ht="27.75" customHeight="1" x14ac:dyDescent="0.4">
      <c r="A37" s="122"/>
      <c r="B37" s="200"/>
      <c r="C37" s="200"/>
      <c r="D37" s="123"/>
      <c r="E37" s="124" t="s">
        <v>169</v>
      </c>
      <c r="F37" s="123"/>
      <c r="G37" s="274" t="s">
        <v>201</v>
      </c>
      <c r="H37" s="274"/>
      <c r="I37" s="125"/>
    </row>
    <row r="38" spans="1:14" s="3" customFormat="1" ht="35.25" customHeight="1" x14ac:dyDescent="0.4">
      <c r="A38" s="11"/>
      <c r="B38" s="265" t="e">
        <f>$G$36</f>
        <v>#DIV/0!</v>
      </c>
      <c r="C38" s="266"/>
      <c r="D38" s="271" t="s">
        <v>199</v>
      </c>
      <c r="E38" s="107">
        <v>24</v>
      </c>
      <c r="F38" s="89" t="s">
        <v>200</v>
      </c>
      <c r="G38" s="216" t="e">
        <f>B38*E38</f>
        <v>#DIV/0!</v>
      </c>
      <c r="H38" s="217"/>
      <c r="I38" s="218"/>
    </row>
    <row r="39" spans="1:14" s="3" customFormat="1" ht="20.25" customHeight="1" x14ac:dyDescent="0.4">
      <c r="A39" s="11"/>
      <c r="B39" s="267"/>
      <c r="C39" s="268"/>
      <c r="D39" s="271"/>
      <c r="E39" s="138" t="s">
        <v>202</v>
      </c>
      <c r="F39" s="10"/>
      <c r="G39" s="239" t="s">
        <v>203</v>
      </c>
      <c r="H39" s="239"/>
      <c r="I39" s="239"/>
    </row>
    <row r="40" spans="1:14" s="3" customFormat="1" ht="35.25" customHeight="1" x14ac:dyDescent="0.4">
      <c r="A40" s="11"/>
      <c r="B40" s="269"/>
      <c r="C40" s="270"/>
      <c r="D40" s="271"/>
      <c r="E40" s="107">
        <f>IF(AND($B$15=TEXT($F$10,"gggge年m月d日")&amp;"から"&amp;TEXT($M$12,"gggge年m月d日")&amp;"まで「まん延防止重点措置区域」に指定されています。",$C$18&lt;=DATE(2021,8,19)),$F$59,IF(AND($B$15=TEXT($F$11,"gggge年m月d日")&amp;"から"&amp;TEXT($M$12,"gggge年m月d日")&amp;"まで「まん延防止重点措置区域」に指定されています。",$C$18&lt;=DATE(2021,8,19)),$F$60,IF(AND($B$15="まん延防止重点措置区域には指定されていません。",$C$18&lt;=DATE(2021,8,19)),0,0)))</f>
        <v>0</v>
      </c>
      <c r="F40" s="89" t="s">
        <v>200</v>
      </c>
      <c r="G40" s="216" t="e">
        <f>$B$38*$E$40</f>
        <v>#DIV/0!</v>
      </c>
      <c r="H40" s="217"/>
      <c r="I40" s="218"/>
    </row>
    <row r="41" spans="1:14" s="57" customFormat="1" ht="21.75" customHeight="1" x14ac:dyDescent="0.4">
      <c r="A41" s="127"/>
      <c r="B41" s="272" t="s">
        <v>204</v>
      </c>
      <c r="C41" s="272"/>
      <c r="D41" s="97"/>
      <c r="E41" s="128" t="s">
        <v>205</v>
      </c>
      <c r="F41" s="97"/>
      <c r="G41" s="239" t="s">
        <v>206</v>
      </c>
      <c r="H41" s="239"/>
      <c r="I41" s="239"/>
    </row>
    <row r="42" spans="1:14" s="4" customFormat="1" ht="30" customHeight="1" x14ac:dyDescent="0.4">
      <c r="A42" s="21"/>
      <c r="B42" s="88" t="s">
        <v>207</v>
      </c>
      <c r="C42" s="112"/>
      <c r="D42" s="111"/>
      <c r="E42" s="111"/>
      <c r="F42" s="111"/>
      <c r="G42" s="111"/>
      <c r="H42" s="111"/>
      <c r="I42" s="111"/>
    </row>
    <row r="43" spans="1:14" s="4" customFormat="1" ht="39.75" customHeight="1" x14ac:dyDescent="0.4">
      <c r="A43" s="21"/>
      <c r="B43" s="240" t="e">
        <f>$G$26</f>
        <v>#DIV/0!</v>
      </c>
      <c r="C43" s="241"/>
      <c r="D43" s="89" t="s">
        <v>165</v>
      </c>
      <c r="E43" s="90">
        <v>0.3</v>
      </c>
      <c r="F43" s="89" t="s">
        <v>167</v>
      </c>
      <c r="G43" s="244" t="e">
        <f>$F$56</f>
        <v>#DIV/0!</v>
      </c>
      <c r="H43" s="245"/>
      <c r="I43" s="246"/>
      <c r="J43" s="129"/>
    </row>
    <row r="44" spans="1:14" s="126" customFormat="1" ht="35.25" customHeight="1" x14ac:dyDescent="0.4">
      <c r="A44" s="130"/>
      <c r="B44" s="242" t="s">
        <v>210</v>
      </c>
      <c r="C44" s="243"/>
      <c r="D44" s="131"/>
      <c r="E44" s="124" t="s">
        <v>169</v>
      </c>
      <c r="F44" s="123"/>
      <c r="G44" s="250" t="s">
        <v>201</v>
      </c>
      <c r="H44" s="250"/>
      <c r="I44" s="250"/>
      <c r="J44" s="132"/>
    </row>
    <row r="45" spans="1:14" s="3" customFormat="1" ht="44.25" customHeight="1" x14ac:dyDescent="0.4">
      <c r="A45" s="11"/>
      <c r="B45" s="214" t="e">
        <f>$F$54</f>
        <v>#DIV/0!</v>
      </c>
      <c r="C45" s="215"/>
      <c r="D45" s="89" t="s">
        <v>199</v>
      </c>
      <c r="E45" s="107">
        <f>IF(AND($B$15=TEXT($F$10,"gggge年m月d日")&amp;"から"&amp;TEXT($M$12,"gggge年m月d日")&amp;"まで「まん延防止重点措置区域」に指定されています。",$C$18&lt;=DATE(2021,8,19)),$C$59,IF(AND($B$15=TEXT($F$11,"gggge年m月d日")&amp;"から"&amp;TEXT($M$12,"gggge年m月d日")&amp;"まで「まん延防止重点措置区域」に指定されています。",$C$18&lt;=DATE(2021,8,19)),$C$60,IF(AND($B$15="まん延防止重点措置区域には指定されていません。",$C$18&lt;=DATE(2021,8,19)),$C$59+$F$59,0)))</f>
        <v>44428</v>
      </c>
      <c r="F45" s="89" t="s">
        <v>167</v>
      </c>
      <c r="G45" s="216" t="e">
        <f>B45*E45</f>
        <v>#DIV/0!</v>
      </c>
      <c r="H45" s="217"/>
      <c r="I45" s="218"/>
    </row>
    <row r="46" spans="1:14" s="135" customFormat="1" ht="22.5" customHeight="1" x14ac:dyDescent="0.4">
      <c r="A46" s="133"/>
      <c r="B46" s="233" t="s">
        <v>222</v>
      </c>
      <c r="C46" s="233"/>
      <c r="D46" s="124"/>
      <c r="E46" s="134" t="s">
        <v>223</v>
      </c>
      <c r="F46" s="124"/>
      <c r="G46" s="234" t="s">
        <v>208</v>
      </c>
      <c r="H46" s="234"/>
      <c r="I46" s="234"/>
    </row>
    <row r="47" spans="1:14" s="4" customFormat="1" ht="9" customHeight="1" x14ac:dyDescent="0.4">
      <c r="A47" s="21"/>
      <c r="B47" s="112"/>
      <c r="C47" s="112"/>
    </row>
    <row r="48" spans="1:14" s="4" customFormat="1" ht="45.75" customHeight="1" x14ac:dyDescent="0.4">
      <c r="A48" s="21"/>
      <c r="B48" s="208" t="s">
        <v>60</v>
      </c>
      <c r="C48" s="235"/>
      <c r="D48" s="235"/>
      <c r="E48" s="235"/>
      <c r="F48" s="236" t="e">
        <f>$F$58</f>
        <v>#DIV/0!</v>
      </c>
      <c r="G48" s="237"/>
      <c r="H48" s="237"/>
      <c r="I48" s="238"/>
    </row>
    <row r="49" spans="1:14" s="4" customFormat="1" ht="12.75" hidden="1" customHeight="1" x14ac:dyDescent="0.4"/>
    <row r="50" spans="1:14" s="4" customFormat="1" ht="11.25" customHeight="1" x14ac:dyDescent="0.4"/>
    <row r="51" spans="1:14" s="4" customFormat="1" ht="27" hidden="1" customHeight="1" thickBot="1" x14ac:dyDescent="0.45">
      <c r="A51" s="11" t="s">
        <v>66</v>
      </c>
      <c r="B51" s="175" t="s">
        <v>64</v>
      </c>
      <c r="C51" s="176"/>
      <c r="D51" s="176"/>
      <c r="E51" s="176"/>
      <c r="F51" s="181" t="e">
        <f>MAX(G26-$G$30,0)</f>
        <v>#DIV/0!</v>
      </c>
      <c r="G51" s="182"/>
      <c r="H51" s="16" t="s">
        <v>0</v>
      </c>
      <c r="K51" s="6"/>
    </row>
    <row r="52" spans="1:14" s="4" customFormat="1" ht="6.75" hidden="1" customHeight="1" thickBot="1" x14ac:dyDescent="0.45"/>
    <row r="53" spans="1:14" s="4" customFormat="1" ht="37.5" hidden="1" customHeight="1" thickBot="1" x14ac:dyDescent="0.45">
      <c r="A53" s="187" t="s">
        <v>65</v>
      </c>
      <c r="B53" s="180" t="s">
        <v>159</v>
      </c>
      <c r="C53" s="176"/>
      <c r="D53" s="176"/>
      <c r="E53" s="176"/>
      <c r="F53" s="181" t="e">
        <f>MIN(ROUNDUP($F$51*0.4,-3),200000)</f>
        <v>#DIV/0!</v>
      </c>
      <c r="G53" s="182"/>
      <c r="H53" s="16" t="s">
        <v>0</v>
      </c>
      <c r="J53" s="1"/>
      <c r="K53" s="6"/>
    </row>
    <row r="54" spans="1:14" s="4" customFormat="1" ht="37.5" hidden="1" customHeight="1" thickBot="1" x14ac:dyDescent="0.45">
      <c r="A54" s="187"/>
      <c r="B54" s="180" t="s">
        <v>161</v>
      </c>
      <c r="C54" s="176"/>
      <c r="D54" s="176"/>
      <c r="E54" s="176"/>
      <c r="F54" s="181" t="e">
        <f>IF($F$55&gt;$F$56,MIN($F$56,200000),MIN($F$55,200000))</f>
        <v>#DIV/0!</v>
      </c>
      <c r="G54" s="182"/>
      <c r="H54" s="16" t="s">
        <v>0</v>
      </c>
      <c r="K54" s="6"/>
      <c r="L54" s="1"/>
    </row>
    <row r="55" spans="1:14" s="4" customFormat="1" ht="30" hidden="1" customHeight="1" x14ac:dyDescent="0.4">
      <c r="A55" s="11"/>
      <c r="B55" s="60" t="e">
        <f>IF($F$55&lt;200000,IF($F$55&lt;$F$56,"〇",""),"")</f>
        <v>#DIV/0!</v>
      </c>
      <c r="C55" s="251" t="s">
        <v>144</v>
      </c>
      <c r="D55" s="251"/>
      <c r="E55" s="252"/>
      <c r="F55" s="253" t="e">
        <f>ROUNDUP($F$51*0.4,-3)</f>
        <v>#DIV/0!</v>
      </c>
      <c r="G55" s="254"/>
      <c r="H55" s="61" t="s">
        <v>0</v>
      </c>
      <c r="I55" s="3" t="s">
        <v>139</v>
      </c>
      <c r="J55" s="190" t="s">
        <v>145</v>
      </c>
      <c r="K55" s="190"/>
      <c r="L55" s="190"/>
      <c r="M55" s="190"/>
      <c r="N55" s="190"/>
    </row>
    <row r="56" spans="1:14" s="4" customFormat="1" ht="30" hidden="1" customHeight="1" x14ac:dyDescent="0.4">
      <c r="A56" s="11"/>
      <c r="B56" s="60" t="e">
        <f>IF($F$56&lt;200000,IF($F$55&gt;$F$56,"〇",""),"")</f>
        <v>#DIV/0!</v>
      </c>
      <c r="C56" s="251" t="s">
        <v>146</v>
      </c>
      <c r="D56" s="251"/>
      <c r="E56" s="205"/>
      <c r="F56" s="178" t="e">
        <f>ROUNDUP(MAX($G$26*0.3,G26*0.3),-3)</f>
        <v>#DIV/0!</v>
      </c>
      <c r="G56" s="179"/>
      <c r="H56" s="5" t="s">
        <v>0</v>
      </c>
      <c r="I56" s="3" t="s">
        <v>139</v>
      </c>
      <c r="J56" s="190"/>
      <c r="K56" s="190"/>
      <c r="L56" s="190"/>
      <c r="M56" s="190"/>
      <c r="N56" s="190"/>
    </row>
    <row r="57" spans="1:14" s="4" customFormat="1" ht="13.5" hidden="1" customHeight="1" thickBot="1" x14ac:dyDescent="0.45">
      <c r="B57" s="7"/>
      <c r="C57" s="7"/>
      <c r="D57" s="7"/>
      <c r="E57" s="7"/>
      <c r="F57" s="8"/>
      <c r="G57" s="9"/>
      <c r="H57" s="10"/>
      <c r="J57" s="1"/>
    </row>
    <row r="58" spans="1:14" s="4" customFormat="1" ht="37.5" hidden="1" customHeight="1" thickBot="1" x14ac:dyDescent="0.45">
      <c r="A58" s="11" t="s">
        <v>136</v>
      </c>
      <c r="B58" s="175" t="s">
        <v>60</v>
      </c>
      <c r="C58" s="176"/>
      <c r="D58" s="176"/>
      <c r="E58" s="176"/>
      <c r="F58" s="183" t="e">
        <f>IF(AND($B$15=TEXT($F$10,"gggge年m月d日")&amp;"から"&amp;TEXT($M$12,"gggge年m月d日")&amp;"まで「まん延防止重点措置区域」に指定されています。",$C$18&lt;=DATE(2021,8,19)),$F$54*$C$59+$F$53*$F$59+$F$53*$C$61,IF(AND($B$15=TEXT($F$10,"gggge年m月d日")&amp;"から"&amp;TEXT($M$12,"gggge年m月d日")&amp;"まで「まん延防止重点措置区域」に指定されています。",$C$18&gt;=DATE(2021,9,1)),$F$53*$C$61,IF(AND($B$15=TEXT($F$11,"gggge年m月d日")&amp;"から"&amp;TEXT($M$12,"gggge年m月d日")&amp;"まで「まん延防止重点措置区域」に指定されています。",$C$18&lt;=DATE(2021,8,19)),$F$54*$C$60+$F$53*$F$60+$F$53*$C$61,IF(AND($B$15=TEXT($F$11,"gggge年m月d日")&amp;"から"&amp;TEXT($M$12,"gggge年m月d日")&amp;"まで「まん延防止重点措置区域」に指定されています。",$C$18&gt;=DATE(2021,9,1)),$F$53*$C$61,IF(AND($B$15="まん延防止重点措置区域には指定されていません。",$C$18&lt;=DATE(2021,8,19)),$F$54*$C$59+$F$54*$F$59+$F$53*$C$61,IF(AND($B$15="まん延防止重点措置区域には指定されていません。",$C$18&gt;=DATE(2021,9,1)),$F$53*$C$61,$F$54*MAX($F$12-$C$18,)+$F$53*MAX($E$18-$F$12+1,)))))))</f>
        <v>#DIV/0!</v>
      </c>
      <c r="G58" s="184"/>
      <c r="H58" s="16" t="s">
        <v>0</v>
      </c>
      <c r="J58" s="1"/>
      <c r="K58" s="188"/>
      <c r="L58" s="189"/>
      <c r="M58" s="189"/>
    </row>
    <row r="59" spans="1:14" s="4" customFormat="1" ht="45" hidden="1" customHeight="1" x14ac:dyDescent="0.4">
      <c r="A59" s="11"/>
      <c r="B59" s="73" t="s">
        <v>150</v>
      </c>
      <c r="C59" s="68">
        <f>MAX(F10-C18,)</f>
        <v>44416</v>
      </c>
      <c r="D59" s="69"/>
      <c r="E59" s="73" t="s">
        <v>151</v>
      </c>
      <c r="F59" s="70">
        <f>MAX(F12-F10,)</f>
        <v>12</v>
      </c>
      <c r="G59" s="66" t="s">
        <v>139</v>
      </c>
      <c r="H59" s="30"/>
      <c r="J59" s="64"/>
      <c r="K59" s="64"/>
      <c r="L59" s="65"/>
      <c r="M59" s="65"/>
    </row>
    <row r="60" spans="1:14" s="4" customFormat="1" ht="45" hidden="1" customHeight="1" x14ac:dyDescent="0.4">
      <c r="A60" s="11"/>
      <c r="B60" s="73" t="s">
        <v>152</v>
      </c>
      <c r="C60" s="68">
        <f>MAX(F11-C18,)</f>
        <v>44423</v>
      </c>
      <c r="D60" s="71"/>
      <c r="E60" s="73" t="s">
        <v>153</v>
      </c>
      <c r="F60" s="72">
        <f>MAX(F12-F11,)</f>
        <v>5</v>
      </c>
      <c r="G60" s="66" t="s">
        <v>139</v>
      </c>
      <c r="H60" s="30"/>
      <c r="J60" s="64"/>
      <c r="K60" s="64"/>
      <c r="L60" s="65"/>
      <c r="M60" s="65"/>
    </row>
    <row r="61" spans="1:14" s="4" customFormat="1" ht="37.5" hidden="1" customHeight="1" x14ac:dyDescent="0.4">
      <c r="A61" s="11"/>
      <c r="B61" s="73" t="s">
        <v>158</v>
      </c>
      <c r="C61" s="83">
        <f>IF(AND($C$18&gt;=DATE(2021,9,1)),12,24)</f>
        <v>24</v>
      </c>
      <c r="D61" s="7" t="s">
        <v>139</v>
      </c>
      <c r="E61" s="66"/>
      <c r="F61" s="66"/>
      <c r="H61" s="30"/>
      <c r="J61" s="77"/>
      <c r="K61" s="78"/>
      <c r="L61" s="78"/>
    </row>
    <row r="62" spans="1:14" s="4" customFormat="1" ht="12.75" customHeight="1" x14ac:dyDescent="0.4">
      <c r="E62" s="11"/>
      <c r="F62" s="174"/>
      <c r="G62" s="174"/>
      <c r="J62" s="1"/>
    </row>
    <row r="63" spans="1:14" ht="18.75" x14ac:dyDescent="0.4">
      <c r="B63" s="13"/>
    </row>
    <row r="64" spans="1:14" ht="18" customHeight="1" x14ac:dyDescent="0.4">
      <c r="B64" s="13"/>
      <c r="J64" s="13"/>
    </row>
    <row r="65" spans="2:10" ht="11.25" customHeight="1" x14ac:dyDescent="0.4">
      <c r="B65" s="12"/>
      <c r="C65" s="12"/>
      <c r="D65" s="12"/>
      <c r="E65" s="12"/>
      <c r="F65" s="12"/>
      <c r="G65" s="12"/>
      <c r="H65" s="12"/>
      <c r="I65" s="12"/>
      <c r="J65" s="13"/>
    </row>
    <row r="66" spans="2:10" ht="9" customHeight="1" x14ac:dyDescent="0.4">
      <c r="B66" s="12"/>
      <c r="C66" s="12"/>
      <c r="D66" s="12"/>
      <c r="E66" s="12"/>
      <c r="F66" s="12"/>
      <c r="G66" s="12"/>
      <c r="H66" s="12"/>
      <c r="I66" s="12"/>
    </row>
    <row r="67" spans="2:10" ht="9" customHeight="1" x14ac:dyDescent="0.4"/>
    <row r="68" spans="2:10" s="13" customFormat="1" ht="18.75" x14ac:dyDescent="0.4">
      <c r="J68" s="1"/>
    </row>
    <row r="69" spans="2:10" s="13" customFormat="1" ht="18.75" x14ac:dyDescent="0.4">
      <c r="J69" s="1"/>
    </row>
    <row r="71" spans="2:10" ht="27" customHeight="1" x14ac:dyDescent="0.4">
      <c r="E71" s="14" t="e">
        <f>ROUNDDOWN(F28*F53,-4)</f>
        <v>#DIV/0!</v>
      </c>
      <c r="F71" s="14" t="e">
        <f>F58/#REF!</f>
        <v>#DIV/0!</v>
      </c>
      <c r="G71" s="14" t="e">
        <f>IF(F62&lt;0.75,#REF!,IF(F62&gt;0.92,#REF!,F58))</f>
        <v>#REF!</v>
      </c>
      <c r="H71" s="14"/>
      <c r="I71" s="14"/>
    </row>
  </sheetData>
  <sheetProtection password="E8F5" sheet="1" objects="1" scenarios="1"/>
  <mergeCells count="70">
    <mergeCell ref="K58:M58"/>
    <mergeCell ref="F62:G62"/>
    <mergeCell ref="B58:E58"/>
    <mergeCell ref="F58:G58"/>
    <mergeCell ref="B11:E11"/>
    <mergeCell ref="F11:H11"/>
    <mergeCell ref="B51:E51"/>
    <mergeCell ref="F51:G51"/>
    <mergeCell ref="B53:E53"/>
    <mergeCell ref="F53:G53"/>
    <mergeCell ref="B24:E24"/>
    <mergeCell ref="F24:G24"/>
    <mergeCell ref="B20:E20"/>
    <mergeCell ref="F20:H20"/>
    <mergeCell ref="F34:H34"/>
    <mergeCell ref="G37:H37"/>
    <mergeCell ref="J55:N56"/>
    <mergeCell ref="C56:E56"/>
    <mergeCell ref="F56:G56"/>
    <mergeCell ref="B28:E28"/>
    <mergeCell ref="F28:G28"/>
    <mergeCell ref="B33:E33"/>
    <mergeCell ref="F33:G33"/>
    <mergeCell ref="H35:I35"/>
    <mergeCell ref="B36:C36"/>
    <mergeCell ref="B38:C40"/>
    <mergeCell ref="D38:D40"/>
    <mergeCell ref="G38:I38"/>
    <mergeCell ref="G39:I39"/>
    <mergeCell ref="G40:I40"/>
    <mergeCell ref="B41:C41"/>
    <mergeCell ref="D2:H2"/>
    <mergeCell ref="K22:M22"/>
    <mergeCell ref="E4:G4"/>
    <mergeCell ref="E6:G6"/>
    <mergeCell ref="E8:G8"/>
    <mergeCell ref="B14:E14"/>
    <mergeCell ref="B10:E10"/>
    <mergeCell ref="F10:H10"/>
    <mergeCell ref="B22:E22"/>
    <mergeCell ref="F22:H22"/>
    <mergeCell ref="B12:E12"/>
    <mergeCell ref="F12:H12"/>
    <mergeCell ref="F14:I14"/>
    <mergeCell ref="A53:A54"/>
    <mergeCell ref="B54:E54"/>
    <mergeCell ref="F54:G54"/>
    <mergeCell ref="C55:E55"/>
    <mergeCell ref="F55:G55"/>
    <mergeCell ref="B31:C31"/>
    <mergeCell ref="G31:H31"/>
    <mergeCell ref="B46:C46"/>
    <mergeCell ref="G46:I46"/>
    <mergeCell ref="B48:E48"/>
    <mergeCell ref="F48:I48"/>
    <mergeCell ref="B37:C37"/>
    <mergeCell ref="G41:I41"/>
    <mergeCell ref="B43:C43"/>
    <mergeCell ref="B44:C44"/>
    <mergeCell ref="B45:C45"/>
    <mergeCell ref="G45:I45"/>
    <mergeCell ref="G43:I43"/>
    <mergeCell ref="G36:I36"/>
    <mergeCell ref="G44:I44"/>
    <mergeCell ref="G26:H26"/>
    <mergeCell ref="B27:C27"/>
    <mergeCell ref="G27:H27"/>
    <mergeCell ref="B30:C30"/>
    <mergeCell ref="G30:H30"/>
    <mergeCell ref="B26:C26"/>
  </mergeCells>
  <phoneticPr fontId="2"/>
  <dataValidations count="2">
    <dataValidation type="date" allowBlank="1" showInputMessage="1" showErrorMessage="1" sqref="F20:H20">
      <formula1>43923</formula1>
      <formula2>TODAY()</formula2>
    </dataValidation>
    <dataValidation type="list" allowBlank="1" showInputMessage="1" showErrorMessage="1" sqref="C18">
      <formula1>INDIRECT($F$14)</formula1>
    </dataValidation>
  </dataValidations>
  <pageMargins left="0.7" right="0.7" top="0.75" bottom="0.75" header="0.3" footer="0.3"/>
  <pageSetup paperSize="9" scale="6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'（非表示）'!$A$48:$A$91</xm:f>
          </x14:formula1>
          <xm:sqref>F14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view="pageBreakPreview" zoomScale="85" zoomScaleNormal="60" zoomScaleSheetLayoutView="85" workbookViewId="0">
      <selection activeCell="B1" sqref="B1"/>
    </sheetView>
  </sheetViews>
  <sheetFormatPr defaultRowHeight="18.75" x14ac:dyDescent="0.4"/>
  <cols>
    <col min="1" max="1" width="2.375" customWidth="1"/>
    <col min="2" max="9" width="11.5" customWidth="1"/>
    <col min="10" max="10" width="2.125" customWidth="1"/>
    <col min="13" max="13" width="9.625" hidden="1" customWidth="1"/>
  </cols>
  <sheetData>
    <row r="1" spans="2:9" ht="45" customHeight="1" thickBot="1" x14ac:dyDescent="0.45"/>
    <row r="2" spans="2:9" ht="24.75" thickBot="1" x14ac:dyDescent="0.45">
      <c r="B2" s="219" t="s">
        <v>211</v>
      </c>
      <c r="C2" s="220"/>
      <c r="D2" s="220"/>
      <c r="E2" s="220"/>
      <c r="F2" s="220"/>
      <c r="G2" s="220"/>
      <c r="H2" s="220"/>
      <c r="I2" s="221"/>
    </row>
    <row r="3" spans="2:9" ht="9.75" customHeight="1" thickBot="1" x14ac:dyDescent="0.45"/>
    <row r="4" spans="2:9" ht="19.5" thickBot="1" x14ac:dyDescent="0.45">
      <c r="B4" s="222" t="s">
        <v>190</v>
      </c>
      <c r="C4" s="223"/>
      <c r="D4" s="223"/>
      <c r="E4" s="223"/>
      <c r="F4" s="223"/>
      <c r="G4" s="223"/>
      <c r="H4" s="223"/>
      <c r="I4" s="224"/>
    </row>
    <row r="5" spans="2:9" ht="198" customHeight="1" thickBot="1" x14ac:dyDescent="0.45"/>
    <row r="6" spans="2:9" ht="19.5" thickBot="1" x14ac:dyDescent="0.45">
      <c r="B6" s="222" t="s">
        <v>191</v>
      </c>
      <c r="C6" s="223"/>
      <c r="D6" s="223"/>
      <c r="E6" s="223"/>
      <c r="F6" s="223"/>
      <c r="G6" s="223"/>
      <c r="H6" s="223"/>
      <c r="I6" s="224"/>
    </row>
    <row r="7" spans="2:9" x14ac:dyDescent="0.4">
      <c r="B7" s="118" t="s">
        <v>192</v>
      </c>
    </row>
    <row r="8" spans="2:9" ht="60.75" customHeight="1" x14ac:dyDescent="0.4"/>
    <row r="9" spans="2:9" x14ac:dyDescent="0.4">
      <c r="B9" s="118" t="s">
        <v>213</v>
      </c>
    </row>
    <row r="10" spans="2:9" ht="354.75" customHeight="1" x14ac:dyDescent="0.4"/>
    <row r="11" spans="2:9" ht="27" customHeight="1" x14ac:dyDescent="0.4">
      <c r="B11" s="118" t="s">
        <v>193</v>
      </c>
    </row>
    <row r="12" spans="2:9" ht="167.25" customHeight="1" x14ac:dyDescent="0.4"/>
  </sheetData>
  <sheetProtection password="E8F5" sheet="1" objects="1" scenarios="1"/>
  <mergeCells count="3">
    <mergeCell ref="B2:I2"/>
    <mergeCell ref="B4:I4"/>
    <mergeCell ref="B6:I6"/>
  </mergeCells>
  <phoneticPr fontId="2"/>
  <pageMargins left="0.7" right="0.7" top="0.75" bottom="0.75" header="0.3" footer="0.3"/>
  <pageSetup paperSize="9" scale="77" orientation="portrait" verticalDpi="0" r:id="rId1"/>
  <rowBreaks count="1" manualBreakCount="1">
    <brk id="12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8" sqref="O8"/>
    </sheetView>
  </sheetViews>
  <sheetFormatPr defaultRowHeight="18.75" x14ac:dyDescent="0.4"/>
  <sheetData/>
  <sheetProtection password="E8F5" sheet="1" objects="1" scenarios="1"/>
  <phoneticPr fontId="2"/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topLeftCell="A7" zoomScale="80" zoomScaleNormal="100" zoomScaleSheetLayoutView="80" workbookViewId="0">
      <selection activeCell="P13" sqref="P13"/>
    </sheetView>
  </sheetViews>
  <sheetFormatPr defaultRowHeight="27" customHeight="1" x14ac:dyDescent="0.4"/>
  <cols>
    <col min="1" max="1" width="9" style="22"/>
    <col min="2" max="2" width="18.625" style="1" customWidth="1"/>
    <col min="3" max="3" width="18.5" style="1" customWidth="1"/>
    <col min="4" max="4" width="7.875" style="1" customWidth="1"/>
    <col min="5" max="5" width="17.5" style="1" customWidth="1"/>
    <col min="6" max="6" width="7.625" style="1" customWidth="1"/>
    <col min="7" max="7" width="14.625" style="1" customWidth="1"/>
    <col min="8" max="8" width="6.625" style="1" customWidth="1"/>
    <col min="9" max="10" width="9" style="1"/>
    <col min="11" max="11" width="0" style="1" hidden="1" customWidth="1"/>
    <col min="12" max="12" width="9" style="1"/>
    <col min="13" max="13" width="13.125" style="1" bestFit="1" customWidth="1"/>
    <col min="14" max="258" width="9" style="1"/>
    <col min="259" max="259" width="18.625" style="1" customWidth="1"/>
    <col min="260" max="260" width="12.625" style="1" customWidth="1"/>
    <col min="261" max="261" width="14.375" style="1" customWidth="1"/>
    <col min="262" max="262" width="13.375" style="1" customWidth="1"/>
    <col min="263" max="263" width="14.625" style="1" customWidth="1"/>
    <col min="264" max="264" width="6.625" style="1" customWidth="1"/>
    <col min="265" max="514" width="9" style="1"/>
    <col min="515" max="515" width="18.625" style="1" customWidth="1"/>
    <col min="516" max="516" width="12.625" style="1" customWidth="1"/>
    <col min="517" max="517" width="14.375" style="1" customWidth="1"/>
    <col min="518" max="518" width="13.375" style="1" customWidth="1"/>
    <col min="519" max="519" width="14.625" style="1" customWidth="1"/>
    <col min="520" max="520" width="6.625" style="1" customWidth="1"/>
    <col min="521" max="770" width="9" style="1"/>
    <col min="771" max="771" width="18.625" style="1" customWidth="1"/>
    <col min="772" max="772" width="12.625" style="1" customWidth="1"/>
    <col min="773" max="773" width="14.375" style="1" customWidth="1"/>
    <col min="774" max="774" width="13.375" style="1" customWidth="1"/>
    <col min="775" max="775" width="14.625" style="1" customWidth="1"/>
    <col min="776" max="776" width="6.625" style="1" customWidth="1"/>
    <col min="777" max="1026" width="9" style="1"/>
    <col min="1027" max="1027" width="18.625" style="1" customWidth="1"/>
    <col min="1028" max="1028" width="12.625" style="1" customWidth="1"/>
    <col min="1029" max="1029" width="14.375" style="1" customWidth="1"/>
    <col min="1030" max="1030" width="13.375" style="1" customWidth="1"/>
    <col min="1031" max="1031" width="14.625" style="1" customWidth="1"/>
    <col min="1032" max="1032" width="6.625" style="1" customWidth="1"/>
    <col min="1033" max="1282" width="9" style="1"/>
    <col min="1283" max="1283" width="18.625" style="1" customWidth="1"/>
    <col min="1284" max="1284" width="12.625" style="1" customWidth="1"/>
    <col min="1285" max="1285" width="14.375" style="1" customWidth="1"/>
    <col min="1286" max="1286" width="13.375" style="1" customWidth="1"/>
    <col min="1287" max="1287" width="14.625" style="1" customWidth="1"/>
    <col min="1288" max="1288" width="6.625" style="1" customWidth="1"/>
    <col min="1289" max="1538" width="9" style="1"/>
    <col min="1539" max="1539" width="18.625" style="1" customWidth="1"/>
    <col min="1540" max="1540" width="12.625" style="1" customWidth="1"/>
    <col min="1541" max="1541" width="14.375" style="1" customWidth="1"/>
    <col min="1542" max="1542" width="13.375" style="1" customWidth="1"/>
    <col min="1543" max="1543" width="14.625" style="1" customWidth="1"/>
    <col min="1544" max="1544" width="6.625" style="1" customWidth="1"/>
    <col min="1545" max="1794" width="9" style="1"/>
    <col min="1795" max="1795" width="18.625" style="1" customWidth="1"/>
    <col min="1796" max="1796" width="12.625" style="1" customWidth="1"/>
    <col min="1797" max="1797" width="14.375" style="1" customWidth="1"/>
    <col min="1798" max="1798" width="13.375" style="1" customWidth="1"/>
    <col min="1799" max="1799" width="14.625" style="1" customWidth="1"/>
    <col min="1800" max="1800" width="6.625" style="1" customWidth="1"/>
    <col min="1801" max="2050" width="9" style="1"/>
    <col min="2051" max="2051" width="18.625" style="1" customWidth="1"/>
    <col min="2052" max="2052" width="12.625" style="1" customWidth="1"/>
    <col min="2053" max="2053" width="14.375" style="1" customWidth="1"/>
    <col min="2054" max="2054" width="13.375" style="1" customWidth="1"/>
    <col min="2055" max="2055" width="14.625" style="1" customWidth="1"/>
    <col min="2056" max="2056" width="6.625" style="1" customWidth="1"/>
    <col min="2057" max="2306" width="9" style="1"/>
    <col min="2307" max="2307" width="18.625" style="1" customWidth="1"/>
    <col min="2308" max="2308" width="12.625" style="1" customWidth="1"/>
    <col min="2309" max="2309" width="14.375" style="1" customWidth="1"/>
    <col min="2310" max="2310" width="13.375" style="1" customWidth="1"/>
    <col min="2311" max="2311" width="14.625" style="1" customWidth="1"/>
    <col min="2312" max="2312" width="6.625" style="1" customWidth="1"/>
    <col min="2313" max="2562" width="9" style="1"/>
    <col min="2563" max="2563" width="18.625" style="1" customWidth="1"/>
    <col min="2564" max="2564" width="12.625" style="1" customWidth="1"/>
    <col min="2565" max="2565" width="14.375" style="1" customWidth="1"/>
    <col min="2566" max="2566" width="13.375" style="1" customWidth="1"/>
    <col min="2567" max="2567" width="14.625" style="1" customWidth="1"/>
    <col min="2568" max="2568" width="6.625" style="1" customWidth="1"/>
    <col min="2569" max="2818" width="9" style="1"/>
    <col min="2819" max="2819" width="18.625" style="1" customWidth="1"/>
    <col min="2820" max="2820" width="12.625" style="1" customWidth="1"/>
    <col min="2821" max="2821" width="14.375" style="1" customWidth="1"/>
    <col min="2822" max="2822" width="13.375" style="1" customWidth="1"/>
    <col min="2823" max="2823" width="14.625" style="1" customWidth="1"/>
    <col min="2824" max="2824" width="6.625" style="1" customWidth="1"/>
    <col min="2825" max="3074" width="9" style="1"/>
    <col min="3075" max="3075" width="18.625" style="1" customWidth="1"/>
    <col min="3076" max="3076" width="12.625" style="1" customWidth="1"/>
    <col min="3077" max="3077" width="14.375" style="1" customWidth="1"/>
    <col min="3078" max="3078" width="13.375" style="1" customWidth="1"/>
    <col min="3079" max="3079" width="14.625" style="1" customWidth="1"/>
    <col min="3080" max="3080" width="6.625" style="1" customWidth="1"/>
    <col min="3081" max="3330" width="9" style="1"/>
    <col min="3331" max="3331" width="18.625" style="1" customWidth="1"/>
    <col min="3332" max="3332" width="12.625" style="1" customWidth="1"/>
    <col min="3333" max="3333" width="14.375" style="1" customWidth="1"/>
    <col min="3334" max="3334" width="13.375" style="1" customWidth="1"/>
    <col min="3335" max="3335" width="14.625" style="1" customWidth="1"/>
    <col min="3336" max="3336" width="6.625" style="1" customWidth="1"/>
    <col min="3337" max="3586" width="9" style="1"/>
    <col min="3587" max="3587" width="18.625" style="1" customWidth="1"/>
    <col min="3588" max="3588" width="12.625" style="1" customWidth="1"/>
    <col min="3589" max="3589" width="14.375" style="1" customWidth="1"/>
    <col min="3590" max="3590" width="13.375" style="1" customWidth="1"/>
    <col min="3591" max="3591" width="14.625" style="1" customWidth="1"/>
    <col min="3592" max="3592" width="6.625" style="1" customWidth="1"/>
    <col min="3593" max="3842" width="9" style="1"/>
    <col min="3843" max="3843" width="18.625" style="1" customWidth="1"/>
    <col min="3844" max="3844" width="12.625" style="1" customWidth="1"/>
    <col min="3845" max="3845" width="14.375" style="1" customWidth="1"/>
    <col min="3846" max="3846" width="13.375" style="1" customWidth="1"/>
    <col min="3847" max="3847" width="14.625" style="1" customWidth="1"/>
    <col min="3848" max="3848" width="6.625" style="1" customWidth="1"/>
    <col min="3849" max="4098" width="9" style="1"/>
    <col min="4099" max="4099" width="18.625" style="1" customWidth="1"/>
    <col min="4100" max="4100" width="12.625" style="1" customWidth="1"/>
    <col min="4101" max="4101" width="14.375" style="1" customWidth="1"/>
    <col min="4102" max="4102" width="13.375" style="1" customWidth="1"/>
    <col min="4103" max="4103" width="14.625" style="1" customWidth="1"/>
    <col min="4104" max="4104" width="6.625" style="1" customWidth="1"/>
    <col min="4105" max="4354" width="9" style="1"/>
    <col min="4355" max="4355" width="18.625" style="1" customWidth="1"/>
    <col min="4356" max="4356" width="12.625" style="1" customWidth="1"/>
    <col min="4357" max="4357" width="14.375" style="1" customWidth="1"/>
    <col min="4358" max="4358" width="13.375" style="1" customWidth="1"/>
    <col min="4359" max="4359" width="14.625" style="1" customWidth="1"/>
    <col min="4360" max="4360" width="6.625" style="1" customWidth="1"/>
    <col min="4361" max="4610" width="9" style="1"/>
    <col min="4611" max="4611" width="18.625" style="1" customWidth="1"/>
    <col min="4612" max="4612" width="12.625" style="1" customWidth="1"/>
    <col min="4613" max="4613" width="14.375" style="1" customWidth="1"/>
    <col min="4614" max="4614" width="13.375" style="1" customWidth="1"/>
    <col min="4615" max="4615" width="14.625" style="1" customWidth="1"/>
    <col min="4616" max="4616" width="6.625" style="1" customWidth="1"/>
    <col min="4617" max="4866" width="9" style="1"/>
    <col min="4867" max="4867" width="18.625" style="1" customWidth="1"/>
    <col min="4868" max="4868" width="12.625" style="1" customWidth="1"/>
    <col min="4869" max="4869" width="14.375" style="1" customWidth="1"/>
    <col min="4870" max="4870" width="13.375" style="1" customWidth="1"/>
    <col min="4871" max="4871" width="14.625" style="1" customWidth="1"/>
    <col min="4872" max="4872" width="6.625" style="1" customWidth="1"/>
    <col min="4873" max="5122" width="9" style="1"/>
    <col min="5123" max="5123" width="18.625" style="1" customWidth="1"/>
    <col min="5124" max="5124" width="12.625" style="1" customWidth="1"/>
    <col min="5125" max="5125" width="14.375" style="1" customWidth="1"/>
    <col min="5126" max="5126" width="13.375" style="1" customWidth="1"/>
    <col min="5127" max="5127" width="14.625" style="1" customWidth="1"/>
    <col min="5128" max="5128" width="6.625" style="1" customWidth="1"/>
    <col min="5129" max="5378" width="9" style="1"/>
    <col min="5379" max="5379" width="18.625" style="1" customWidth="1"/>
    <col min="5380" max="5380" width="12.625" style="1" customWidth="1"/>
    <col min="5381" max="5381" width="14.375" style="1" customWidth="1"/>
    <col min="5382" max="5382" width="13.375" style="1" customWidth="1"/>
    <col min="5383" max="5383" width="14.625" style="1" customWidth="1"/>
    <col min="5384" max="5384" width="6.625" style="1" customWidth="1"/>
    <col min="5385" max="5634" width="9" style="1"/>
    <col min="5635" max="5635" width="18.625" style="1" customWidth="1"/>
    <col min="5636" max="5636" width="12.625" style="1" customWidth="1"/>
    <col min="5637" max="5637" width="14.375" style="1" customWidth="1"/>
    <col min="5638" max="5638" width="13.375" style="1" customWidth="1"/>
    <col min="5639" max="5639" width="14.625" style="1" customWidth="1"/>
    <col min="5640" max="5640" width="6.625" style="1" customWidth="1"/>
    <col min="5641" max="5890" width="9" style="1"/>
    <col min="5891" max="5891" width="18.625" style="1" customWidth="1"/>
    <col min="5892" max="5892" width="12.625" style="1" customWidth="1"/>
    <col min="5893" max="5893" width="14.375" style="1" customWidth="1"/>
    <col min="5894" max="5894" width="13.375" style="1" customWidth="1"/>
    <col min="5895" max="5895" width="14.625" style="1" customWidth="1"/>
    <col min="5896" max="5896" width="6.625" style="1" customWidth="1"/>
    <col min="5897" max="6146" width="9" style="1"/>
    <col min="6147" max="6147" width="18.625" style="1" customWidth="1"/>
    <col min="6148" max="6148" width="12.625" style="1" customWidth="1"/>
    <col min="6149" max="6149" width="14.375" style="1" customWidth="1"/>
    <col min="6150" max="6150" width="13.375" style="1" customWidth="1"/>
    <col min="6151" max="6151" width="14.625" style="1" customWidth="1"/>
    <col min="6152" max="6152" width="6.625" style="1" customWidth="1"/>
    <col min="6153" max="6402" width="9" style="1"/>
    <col min="6403" max="6403" width="18.625" style="1" customWidth="1"/>
    <col min="6404" max="6404" width="12.625" style="1" customWidth="1"/>
    <col min="6405" max="6405" width="14.375" style="1" customWidth="1"/>
    <col min="6406" max="6406" width="13.375" style="1" customWidth="1"/>
    <col min="6407" max="6407" width="14.625" style="1" customWidth="1"/>
    <col min="6408" max="6408" width="6.625" style="1" customWidth="1"/>
    <col min="6409" max="6658" width="9" style="1"/>
    <col min="6659" max="6659" width="18.625" style="1" customWidth="1"/>
    <col min="6660" max="6660" width="12.625" style="1" customWidth="1"/>
    <col min="6661" max="6661" width="14.375" style="1" customWidth="1"/>
    <col min="6662" max="6662" width="13.375" style="1" customWidth="1"/>
    <col min="6663" max="6663" width="14.625" style="1" customWidth="1"/>
    <col min="6664" max="6664" width="6.625" style="1" customWidth="1"/>
    <col min="6665" max="6914" width="9" style="1"/>
    <col min="6915" max="6915" width="18.625" style="1" customWidth="1"/>
    <col min="6916" max="6916" width="12.625" style="1" customWidth="1"/>
    <col min="6917" max="6917" width="14.375" style="1" customWidth="1"/>
    <col min="6918" max="6918" width="13.375" style="1" customWidth="1"/>
    <col min="6919" max="6919" width="14.625" style="1" customWidth="1"/>
    <col min="6920" max="6920" width="6.625" style="1" customWidth="1"/>
    <col min="6921" max="7170" width="9" style="1"/>
    <col min="7171" max="7171" width="18.625" style="1" customWidth="1"/>
    <col min="7172" max="7172" width="12.625" style="1" customWidth="1"/>
    <col min="7173" max="7173" width="14.375" style="1" customWidth="1"/>
    <col min="7174" max="7174" width="13.375" style="1" customWidth="1"/>
    <col min="7175" max="7175" width="14.625" style="1" customWidth="1"/>
    <col min="7176" max="7176" width="6.625" style="1" customWidth="1"/>
    <col min="7177" max="7426" width="9" style="1"/>
    <col min="7427" max="7427" width="18.625" style="1" customWidth="1"/>
    <col min="7428" max="7428" width="12.625" style="1" customWidth="1"/>
    <col min="7429" max="7429" width="14.375" style="1" customWidth="1"/>
    <col min="7430" max="7430" width="13.375" style="1" customWidth="1"/>
    <col min="7431" max="7431" width="14.625" style="1" customWidth="1"/>
    <col min="7432" max="7432" width="6.625" style="1" customWidth="1"/>
    <col min="7433" max="7682" width="9" style="1"/>
    <col min="7683" max="7683" width="18.625" style="1" customWidth="1"/>
    <col min="7684" max="7684" width="12.625" style="1" customWidth="1"/>
    <col min="7685" max="7685" width="14.375" style="1" customWidth="1"/>
    <col min="7686" max="7686" width="13.375" style="1" customWidth="1"/>
    <col min="7687" max="7687" width="14.625" style="1" customWidth="1"/>
    <col min="7688" max="7688" width="6.625" style="1" customWidth="1"/>
    <col min="7689" max="7938" width="9" style="1"/>
    <col min="7939" max="7939" width="18.625" style="1" customWidth="1"/>
    <col min="7940" max="7940" width="12.625" style="1" customWidth="1"/>
    <col min="7941" max="7941" width="14.375" style="1" customWidth="1"/>
    <col min="7942" max="7942" width="13.375" style="1" customWidth="1"/>
    <col min="7943" max="7943" width="14.625" style="1" customWidth="1"/>
    <col min="7944" max="7944" width="6.625" style="1" customWidth="1"/>
    <col min="7945" max="8194" width="9" style="1"/>
    <col min="8195" max="8195" width="18.625" style="1" customWidth="1"/>
    <col min="8196" max="8196" width="12.625" style="1" customWidth="1"/>
    <col min="8197" max="8197" width="14.375" style="1" customWidth="1"/>
    <col min="8198" max="8198" width="13.375" style="1" customWidth="1"/>
    <col min="8199" max="8199" width="14.625" style="1" customWidth="1"/>
    <col min="8200" max="8200" width="6.625" style="1" customWidth="1"/>
    <col min="8201" max="8450" width="9" style="1"/>
    <col min="8451" max="8451" width="18.625" style="1" customWidth="1"/>
    <col min="8452" max="8452" width="12.625" style="1" customWidth="1"/>
    <col min="8453" max="8453" width="14.375" style="1" customWidth="1"/>
    <col min="8454" max="8454" width="13.375" style="1" customWidth="1"/>
    <col min="8455" max="8455" width="14.625" style="1" customWidth="1"/>
    <col min="8456" max="8456" width="6.625" style="1" customWidth="1"/>
    <col min="8457" max="8706" width="9" style="1"/>
    <col min="8707" max="8707" width="18.625" style="1" customWidth="1"/>
    <col min="8708" max="8708" width="12.625" style="1" customWidth="1"/>
    <col min="8709" max="8709" width="14.375" style="1" customWidth="1"/>
    <col min="8710" max="8710" width="13.375" style="1" customWidth="1"/>
    <col min="8711" max="8711" width="14.625" style="1" customWidth="1"/>
    <col min="8712" max="8712" width="6.625" style="1" customWidth="1"/>
    <col min="8713" max="8962" width="9" style="1"/>
    <col min="8963" max="8963" width="18.625" style="1" customWidth="1"/>
    <col min="8964" max="8964" width="12.625" style="1" customWidth="1"/>
    <col min="8965" max="8965" width="14.375" style="1" customWidth="1"/>
    <col min="8966" max="8966" width="13.375" style="1" customWidth="1"/>
    <col min="8967" max="8967" width="14.625" style="1" customWidth="1"/>
    <col min="8968" max="8968" width="6.625" style="1" customWidth="1"/>
    <col min="8969" max="9218" width="9" style="1"/>
    <col min="9219" max="9219" width="18.625" style="1" customWidth="1"/>
    <col min="9220" max="9220" width="12.625" style="1" customWidth="1"/>
    <col min="9221" max="9221" width="14.375" style="1" customWidth="1"/>
    <col min="9222" max="9222" width="13.375" style="1" customWidth="1"/>
    <col min="9223" max="9223" width="14.625" style="1" customWidth="1"/>
    <col min="9224" max="9224" width="6.625" style="1" customWidth="1"/>
    <col min="9225" max="9474" width="9" style="1"/>
    <col min="9475" max="9475" width="18.625" style="1" customWidth="1"/>
    <col min="9476" max="9476" width="12.625" style="1" customWidth="1"/>
    <col min="9477" max="9477" width="14.375" style="1" customWidth="1"/>
    <col min="9478" max="9478" width="13.375" style="1" customWidth="1"/>
    <col min="9479" max="9479" width="14.625" style="1" customWidth="1"/>
    <col min="9480" max="9480" width="6.625" style="1" customWidth="1"/>
    <col min="9481" max="9730" width="9" style="1"/>
    <col min="9731" max="9731" width="18.625" style="1" customWidth="1"/>
    <col min="9732" max="9732" width="12.625" style="1" customWidth="1"/>
    <col min="9733" max="9733" width="14.375" style="1" customWidth="1"/>
    <col min="9734" max="9734" width="13.375" style="1" customWidth="1"/>
    <col min="9735" max="9735" width="14.625" style="1" customWidth="1"/>
    <col min="9736" max="9736" width="6.625" style="1" customWidth="1"/>
    <col min="9737" max="9986" width="9" style="1"/>
    <col min="9987" max="9987" width="18.625" style="1" customWidth="1"/>
    <col min="9988" max="9988" width="12.625" style="1" customWidth="1"/>
    <col min="9989" max="9989" width="14.375" style="1" customWidth="1"/>
    <col min="9990" max="9990" width="13.375" style="1" customWidth="1"/>
    <col min="9991" max="9991" width="14.625" style="1" customWidth="1"/>
    <col min="9992" max="9992" width="6.625" style="1" customWidth="1"/>
    <col min="9993" max="10242" width="9" style="1"/>
    <col min="10243" max="10243" width="18.625" style="1" customWidth="1"/>
    <col min="10244" max="10244" width="12.625" style="1" customWidth="1"/>
    <col min="10245" max="10245" width="14.375" style="1" customWidth="1"/>
    <col min="10246" max="10246" width="13.375" style="1" customWidth="1"/>
    <col min="10247" max="10247" width="14.625" style="1" customWidth="1"/>
    <col min="10248" max="10248" width="6.625" style="1" customWidth="1"/>
    <col min="10249" max="10498" width="9" style="1"/>
    <col min="10499" max="10499" width="18.625" style="1" customWidth="1"/>
    <col min="10500" max="10500" width="12.625" style="1" customWidth="1"/>
    <col min="10501" max="10501" width="14.375" style="1" customWidth="1"/>
    <col min="10502" max="10502" width="13.375" style="1" customWidth="1"/>
    <col min="10503" max="10503" width="14.625" style="1" customWidth="1"/>
    <col min="10504" max="10504" width="6.625" style="1" customWidth="1"/>
    <col min="10505" max="10754" width="9" style="1"/>
    <col min="10755" max="10755" width="18.625" style="1" customWidth="1"/>
    <col min="10756" max="10756" width="12.625" style="1" customWidth="1"/>
    <col min="10757" max="10757" width="14.375" style="1" customWidth="1"/>
    <col min="10758" max="10758" width="13.375" style="1" customWidth="1"/>
    <col min="10759" max="10759" width="14.625" style="1" customWidth="1"/>
    <col min="10760" max="10760" width="6.625" style="1" customWidth="1"/>
    <col min="10761" max="11010" width="9" style="1"/>
    <col min="11011" max="11011" width="18.625" style="1" customWidth="1"/>
    <col min="11012" max="11012" width="12.625" style="1" customWidth="1"/>
    <col min="11013" max="11013" width="14.375" style="1" customWidth="1"/>
    <col min="11014" max="11014" width="13.375" style="1" customWidth="1"/>
    <col min="11015" max="11015" width="14.625" style="1" customWidth="1"/>
    <col min="11016" max="11016" width="6.625" style="1" customWidth="1"/>
    <col min="11017" max="11266" width="9" style="1"/>
    <col min="11267" max="11267" width="18.625" style="1" customWidth="1"/>
    <col min="11268" max="11268" width="12.625" style="1" customWidth="1"/>
    <col min="11269" max="11269" width="14.375" style="1" customWidth="1"/>
    <col min="11270" max="11270" width="13.375" style="1" customWidth="1"/>
    <col min="11271" max="11271" width="14.625" style="1" customWidth="1"/>
    <col min="11272" max="11272" width="6.625" style="1" customWidth="1"/>
    <col min="11273" max="11522" width="9" style="1"/>
    <col min="11523" max="11523" width="18.625" style="1" customWidth="1"/>
    <col min="11524" max="11524" width="12.625" style="1" customWidth="1"/>
    <col min="11525" max="11525" width="14.375" style="1" customWidth="1"/>
    <col min="11526" max="11526" width="13.375" style="1" customWidth="1"/>
    <col min="11527" max="11527" width="14.625" style="1" customWidth="1"/>
    <col min="11528" max="11528" width="6.625" style="1" customWidth="1"/>
    <col min="11529" max="11778" width="9" style="1"/>
    <col min="11779" max="11779" width="18.625" style="1" customWidth="1"/>
    <col min="11780" max="11780" width="12.625" style="1" customWidth="1"/>
    <col min="11781" max="11781" width="14.375" style="1" customWidth="1"/>
    <col min="11782" max="11782" width="13.375" style="1" customWidth="1"/>
    <col min="11783" max="11783" width="14.625" style="1" customWidth="1"/>
    <col min="11784" max="11784" width="6.625" style="1" customWidth="1"/>
    <col min="11785" max="12034" width="9" style="1"/>
    <col min="12035" max="12035" width="18.625" style="1" customWidth="1"/>
    <col min="12036" max="12036" width="12.625" style="1" customWidth="1"/>
    <col min="12037" max="12037" width="14.375" style="1" customWidth="1"/>
    <col min="12038" max="12038" width="13.375" style="1" customWidth="1"/>
    <col min="12039" max="12039" width="14.625" style="1" customWidth="1"/>
    <col min="12040" max="12040" width="6.625" style="1" customWidth="1"/>
    <col min="12041" max="12290" width="9" style="1"/>
    <col min="12291" max="12291" width="18.625" style="1" customWidth="1"/>
    <col min="12292" max="12292" width="12.625" style="1" customWidth="1"/>
    <col min="12293" max="12293" width="14.375" style="1" customWidth="1"/>
    <col min="12294" max="12294" width="13.375" style="1" customWidth="1"/>
    <col min="12295" max="12295" width="14.625" style="1" customWidth="1"/>
    <col min="12296" max="12296" width="6.625" style="1" customWidth="1"/>
    <col min="12297" max="12546" width="9" style="1"/>
    <col min="12547" max="12547" width="18.625" style="1" customWidth="1"/>
    <col min="12548" max="12548" width="12.625" style="1" customWidth="1"/>
    <col min="12549" max="12549" width="14.375" style="1" customWidth="1"/>
    <col min="12550" max="12550" width="13.375" style="1" customWidth="1"/>
    <col min="12551" max="12551" width="14.625" style="1" customWidth="1"/>
    <col min="12552" max="12552" width="6.625" style="1" customWidth="1"/>
    <col min="12553" max="12802" width="9" style="1"/>
    <col min="12803" max="12803" width="18.625" style="1" customWidth="1"/>
    <col min="12804" max="12804" width="12.625" style="1" customWidth="1"/>
    <col min="12805" max="12805" width="14.375" style="1" customWidth="1"/>
    <col min="12806" max="12806" width="13.375" style="1" customWidth="1"/>
    <col min="12807" max="12807" width="14.625" style="1" customWidth="1"/>
    <col min="12808" max="12808" width="6.625" style="1" customWidth="1"/>
    <col min="12809" max="13058" width="9" style="1"/>
    <col min="13059" max="13059" width="18.625" style="1" customWidth="1"/>
    <col min="13060" max="13060" width="12.625" style="1" customWidth="1"/>
    <col min="13061" max="13061" width="14.375" style="1" customWidth="1"/>
    <col min="13062" max="13062" width="13.375" style="1" customWidth="1"/>
    <col min="13063" max="13063" width="14.625" style="1" customWidth="1"/>
    <col min="13064" max="13064" width="6.625" style="1" customWidth="1"/>
    <col min="13065" max="13314" width="9" style="1"/>
    <col min="13315" max="13315" width="18.625" style="1" customWidth="1"/>
    <col min="13316" max="13316" width="12.625" style="1" customWidth="1"/>
    <col min="13317" max="13317" width="14.375" style="1" customWidth="1"/>
    <col min="13318" max="13318" width="13.375" style="1" customWidth="1"/>
    <col min="13319" max="13319" width="14.625" style="1" customWidth="1"/>
    <col min="13320" max="13320" width="6.625" style="1" customWidth="1"/>
    <col min="13321" max="13570" width="9" style="1"/>
    <col min="13571" max="13571" width="18.625" style="1" customWidth="1"/>
    <col min="13572" max="13572" width="12.625" style="1" customWidth="1"/>
    <col min="13573" max="13573" width="14.375" style="1" customWidth="1"/>
    <col min="13574" max="13574" width="13.375" style="1" customWidth="1"/>
    <col min="13575" max="13575" width="14.625" style="1" customWidth="1"/>
    <col min="13576" max="13576" width="6.625" style="1" customWidth="1"/>
    <col min="13577" max="13826" width="9" style="1"/>
    <col min="13827" max="13827" width="18.625" style="1" customWidth="1"/>
    <col min="13828" max="13828" width="12.625" style="1" customWidth="1"/>
    <col min="13829" max="13829" width="14.375" style="1" customWidth="1"/>
    <col min="13830" max="13830" width="13.375" style="1" customWidth="1"/>
    <col min="13831" max="13831" width="14.625" style="1" customWidth="1"/>
    <col min="13832" max="13832" width="6.625" style="1" customWidth="1"/>
    <col min="13833" max="14082" width="9" style="1"/>
    <col min="14083" max="14083" width="18.625" style="1" customWidth="1"/>
    <col min="14084" max="14084" width="12.625" style="1" customWidth="1"/>
    <col min="14085" max="14085" width="14.375" style="1" customWidth="1"/>
    <col min="14086" max="14086" width="13.375" style="1" customWidth="1"/>
    <col min="14087" max="14087" width="14.625" style="1" customWidth="1"/>
    <col min="14088" max="14088" width="6.625" style="1" customWidth="1"/>
    <col min="14089" max="14338" width="9" style="1"/>
    <col min="14339" max="14339" width="18.625" style="1" customWidth="1"/>
    <col min="14340" max="14340" width="12.625" style="1" customWidth="1"/>
    <col min="14341" max="14341" width="14.375" style="1" customWidth="1"/>
    <col min="14342" max="14342" width="13.375" style="1" customWidth="1"/>
    <col min="14343" max="14343" width="14.625" style="1" customWidth="1"/>
    <col min="14344" max="14344" width="6.625" style="1" customWidth="1"/>
    <col min="14345" max="14594" width="9" style="1"/>
    <col min="14595" max="14595" width="18.625" style="1" customWidth="1"/>
    <col min="14596" max="14596" width="12.625" style="1" customWidth="1"/>
    <col min="14597" max="14597" width="14.375" style="1" customWidth="1"/>
    <col min="14598" max="14598" width="13.375" style="1" customWidth="1"/>
    <col min="14599" max="14599" width="14.625" style="1" customWidth="1"/>
    <col min="14600" max="14600" width="6.625" style="1" customWidth="1"/>
    <col min="14601" max="14850" width="9" style="1"/>
    <col min="14851" max="14851" width="18.625" style="1" customWidth="1"/>
    <col min="14852" max="14852" width="12.625" style="1" customWidth="1"/>
    <col min="14853" max="14853" width="14.375" style="1" customWidth="1"/>
    <col min="14854" max="14854" width="13.375" style="1" customWidth="1"/>
    <col min="14855" max="14855" width="14.625" style="1" customWidth="1"/>
    <col min="14856" max="14856" width="6.625" style="1" customWidth="1"/>
    <col min="14857" max="15106" width="9" style="1"/>
    <col min="15107" max="15107" width="18.625" style="1" customWidth="1"/>
    <col min="15108" max="15108" width="12.625" style="1" customWidth="1"/>
    <col min="15109" max="15109" width="14.375" style="1" customWidth="1"/>
    <col min="15110" max="15110" width="13.375" style="1" customWidth="1"/>
    <col min="15111" max="15111" width="14.625" style="1" customWidth="1"/>
    <col min="15112" max="15112" width="6.625" style="1" customWidth="1"/>
    <col min="15113" max="15362" width="9" style="1"/>
    <col min="15363" max="15363" width="18.625" style="1" customWidth="1"/>
    <col min="15364" max="15364" width="12.625" style="1" customWidth="1"/>
    <col min="15365" max="15365" width="14.375" style="1" customWidth="1"/>
    <col min="15366" max="15366" width="13.375" style="1" customWidth="1"/>
    <col min="15367" max="15367" width="14.625" style="1" customWidth="1"/>
    <col min="15368" max="15368" width="6.625" style="1" customWidth="1"/>
    <col min="15369" max="15618" width="9" style="1"/>
    <col min="15619" max="15619" width="18.625" style="1" customWidth="1"/>
    <col min="15620" max="15620" width="12.625" style="1" customWidth="1"/>
    <col min="15621" max="15621" width="14.375" style="1" customWidth="1"/>
    <col min="15622" max="15622" width="13.375" style="1" customWidth="1"/>
    <col min="15623" max="15623" width="14.625" style="1" customWidth="1"/>
    <col min="15624" max="15624" width="6.625" style="1" customWidth="1"/>
    <col min="15625" max="15874" width="9" style="1"/>
    <col min="15875" max="15875" width="18.625" style="1" customWidth="1"/>
    <col min="15876" max="15876" width="12.625" style="1" customWidth="1"/>
    <col min="15877" max="15877" width="14.375" style="1" customWidth="1"/>
    <col min="15878" max="15878" width="13.375" style="1" customWidth="1"/>
    <col min="15879" max="15879" width="14.625" style="1" customWidth="1"/>
    <col min="15880" max="15880" width="6.625" style="1" customWidth="1"/>
    <col min="15881" max="16130" width="9" style="1"/>
    <col min="16131" max="16131" width="18.625" style="1" customWidth="1"/>
    <col min="16132" max="16132" width="12.625" style="1" customWidth="1"/>
    <col min="16133" max="16133" width="14.375" style="1" customWidth="1"/>
    <col min="16134" max="16134" width="13.375" style="1" customWidth="1"/>
    <col min="16135" max="16135" width="14.625" style="1" customWidth="1"/>
    <col min="16136" max="16136" width="6.625" style="1" customWidth="1"/>
    <col min="16137" max="16384" width="9" style="1"/>
  </cols>
  <sheetData>
    <row r="1" spans="1:11" ht="9.75" customHeight="1" x14ac:dyDescent="0.4"/>
    <row r="2" spans="1:11" ht="27" customHeight="1" x14ac:dyDescent="0.4">
      <c r="B2" s="17"/>
      <c r="C2" s="18"/>
      <c r="D2" s="18"/>
      <c r="E2" s="18"/>
      <c r="F2" s="18"/>
      <c r="G2" s="18"/>
    </row>
    <row r="3" spans="1:11" ht="27" customHeight="1" x14ac:dyDescent="0.4">
      <c r="B3" s="17"/>
      <c r="C3" s="24" t="s">
        <v>6</v>
      </c>
      <c r="D3" s="275"/>
      <c r="E3" s="276"/>
      <c r="F3" s="276"/>
      <c r="G3" s="276"/>
      <c r="H3" s="277"/>
    </row>
    <row r="4" spans="1:11" ht="9" customHeight="1" x14ac:dyDescent="0.4">
      <c r="B4" s="18"/>
      <c r="C4" s="18"/>
      <c r="D4" s="18"/>
      <c r="E4" s="18"/>
      <c r="F4" s="18"/>
      <c r="G4" s="18"/>
      <c r="I4" s="2"/>
    </row>
    <row r="5" spans="1:11" s="3" customFormat="1" ht="27" customHeight="1" x14ac:dyDescent="0.4">
      <c r="A5" s="11"/>
      <c r="B5" s="19"/>
      <c r="C5" s="20"/>
      <c r="D5" s="20"/>
      <c r="E5" s="164"/>
      <c r="F5" s="164"/>
      <c r="G5" s="164"/>
    </row>
    <row r="6" spans="1:11" s="3" customFormat="1" ht="9" customHeight="1" x14ac:dyDescent="0.4">
      <c r="A6" s="11"/>
      <c r="B6" s="20"/>
      <c r="C6" s="20"/>
      <c r="D6" s="20"/>
      <c r="E6" s="20"/>
      <c r="F6" s="20"/>
      <c r="G6" s="20"/>
    </row>
    <row r="7" spans="1:11" s="3" customFormat="1" ht="12" customHeight="1" x14ac:dyDescent="0.4">
      <c r="A7" s="11"/>
      <c r="B7" s="19"/>
      <c r="C7" s="20"/>
      <c r="D7" s="20"/>
      <c r="E7" s="164"/>
      <c r="F7" s="164"/>
      <c r="G7" s="164"/>
    </row>
    <row r="8" spans="1:11" s="3" customFormat="1" ht="9" customHeight="1" x14ac:dyDescent="0.4">
      <c r="A8" s="11"/>
      <c r="B8" s="20"/>
      <c r="C8" s="20"/>
      <c r="D8" s="20"/>
      <c r="E8" s="20"/>
      <c r="F8" s="20"/>
      <c r="G8" s="20"/>
    </row>
    <row r="9" spans="1:11" s="3" customFormat="1" ht="36" customHeight="1" x14ac:dyDescent="0.4">
      <c r="A9" s="11"/>
      <c r="B9" s="19"/>
      <c r="C9" s="20"/>
      <c r="D9" s="20"/>
      <c r="E9" s="165"/>
      <c r="F9" s="165"/>
      <c r="G9" s="165"/>
    </row>
    <row r="10" spans="1:11" s="3" customFormat="1" ht="34.5" customHeight="1" x14ac:dyDescent="0.4">
      <c r="A10" s="11" t="s">
        <v>61</v>
      </c>
      <c r="B10" s="166" t="s">
        <v>51</v>
      </c>
      <c r="C10" s="166"/>
      <c r="D10" s="166"/>
      <c r="E10" s="166"/>
      <c r="F10" s="278" t="s">
        <v>7</v>
      </c>
      <c r="G10" s="278"/>
      <c r="H10" s="278"/>
      <c r="K10" s="3" t="str">
        <f>F10&amp;"2"</f>
        <v>水戸市2</v>
      </c>
    </row>
    <row r="11" spans="1:11" s="3" customFormat="1" ht="8.25" customHeight="1" x14ac:dyDescent="0.4">
      <c r="A11" s="11"/>
      <c r="B11" s="19"/>
      <c r="C11" s="19"/>
      <c r="D11" s="19"/>
      <c r="E11" s="19"/>
      <c r="F11" s="19"/>
      <c r="G11" s="37"/>
      <c r="H11" s="37"/>
      <c r="I11" s="37"/>
    </row>
    <row r="12" spans="1:11" s="3" customFormat="1" ht="40.5" customHeight="1" x14ac:dyDescent="0.4">
      <c r="A12" s="11"/>
      <c r="B12" s="49" t="s">
        <v>70</v>
      </c>
      <c r="C12" s="50">
        <v>44315</v>
      </c>
      <c r="D12" s="44" t="s">
        <v>71</v>
      </c>
      <c r="E12" s="50">
        <v>44328</v>
      </c>
      <c r="F12" s="38" t="s">
        <v>72</v>
      </c>
      <c r="G12" s="45">
        <f>MAX(E12-C12+1,)</f>
        <v>14</v>
      </c>
      <c r="H12" s="43" t="s">
        <v>69</v>
      </c>
    </row>
    <row r="13" spans="1:11" s="4" customFormat="1" ht="112.5" customHeight="1" thickBot="1" x14ac:dyDescent="0.45">
      <c r="A13" s="21"/>
    </row>
    <row r="14" spans="1:11" s="4" customFormat="1" ht="38.25" customHeight="1" thickBot="1" x14ac:dyDescent="0.45">
      <c r="A14" s="187" t="s">
        <v>3</v>
      </c>
      <c r="B14" s="180" t="s">
        <v>134</v>
      </c>
      <c r="C14" s="176"/>
      <c r="D14" s="176"/>
      <c r="E14" s="176"/>
      <c r="F14" s="162">
        <v>100</v>
      </c>
      <c r="G14" s="163"/>
      <c r="H14" s="16" t="s">
        <v>0</v>
      </c>
      <c r="I14" s="4" t="s">
        <v>1</v>
      </c>
      <c r="J14" s="6"/>
    </row>
    <row r="15" spans="1:11" s="4" customFormat="1" ht="38.25" customHeight="1" thickBot="1" x14ac:dyDescent="0.45">
      <c r="A15" s="187"/>
      <c r="B15" s="180" t="s">
        <v>135</v>
      </c>
      <c r="C15" s="176"/>
      <c r="D15" s="176"/>
      <c r="E15" s="176"/>
      <c r="F15" s="162">
        <v>100000000</v>
      </c>
      <c r="G15" s="163"/>
      <c r="H15" s="16" t="s">
        <v>0</v>
      </c>
      <c r="I15" s="4" t="s">
        <v>1</v>
      </c>
      <c r="J15" s="6"/>
    </row>
    <row r="16" spans="1:11" s="4" customFormat="1" ht="184.5" customHeight="1" thickBot="1" x14ac:dyDescent="0.45">
      <c r="A16" s="21"/>
    </row>
    <row r="17" spans="1:13" s="4" customFormat="1" ht="27" hidden="1" customHeight="1" x14ac:dyDescent="0.4">
      <c r="A17" s="21"/>
      <c r="B17" s="175" t="s">
        <v>2</v>
      </c>
      <c r="C17" s="176"/>
      <c r="D17" s="176"/>
      <c r="E17" s="177"/>
      <c r="F17" s="178">
        <f>$F$14/365*0.3</f>
        <v>8.2191780821917804E-2</v>
      </c>
      <c r="G17" s="179"/>
      <c r="H17" s="5" t="s">
        <v>0</v>
      </c>
      <c r="I17" s="4" t="s">
        <v>1</v>
      </c>
      <c r="M17" s="15"/>
    </row>
    <row r="18" spans="1:13" s="4" customFormat="1" ht="27" hidden="1" customHeight="1" x14ac:dyDescent="0.4">
      <c r="A18" s="21"/>
      <c r="B18" s="175" t="s">
        <v>2</v>
      </c>
      <c r="C18" s="176"/>
      <c r="D18" s="176"/>
      <c r="E18" s="177"/>
      <c r="F18" s="178">
        <f>$F$15/365*0.3</f>
        <v>82191.780821917797</v>
      </c>
      <c r="G18" s="179"/>
      <c r="H18" s="5" t="s">
        <v>0</v>
      </c>
      <c r="I18" s="4" t="s">
        <v>1</v>
      </c>
      <c r="M18" s="15"/>
    </row>
    <row r="19" spans="1:13" s="4" customFormat="1" ht="9" hidden="1" customHeight="1" x14ac:dyDescent="0.4">
      <c r="A19" s="21"/>
    </row>
    <row r="20" spans="1:13" s="4" customFormat="1" ht="57" customHeight="1" thickBot="1" x14ac:dyDescent="0.45">
      <c r="A20" s="11" t="s">
        <v>4</v>
      </c>
      <c r="B20" s="175" t="s">
        <v>59</v>
      </c>
      <c r="C20" s="176"/>
      <c r="D20" s="176"/>
      <c r="E20" s="176"/>
      <c r="F20" s="181">
        <f>IF($F$18&gt;$F$17,IF($F$18&lt;25000,25000,IF(ROUNDUP($F$18,-3)&lt;75000,ROUNDUP($F$18,-3),75000)),IF($F$17&lt;25000,25000,IF(ROUNDUP($F$17,-3)&lt;75000,ROUNDUP($F$17,-3),75000)))</f>
        <v>75000</v>
      </c>
      <c r="G20" s="182"/>
      <c r="H20" s="16" t="s">
        <v>0</v>
      </c>
      <c r="J20" s="6"/>
    </row>
    <row r="21" spans="1:13" s="4" customFormat="1" ht="168" customHeight="1" thickBot="1" x14ac:dyDescent="0.45">
      <c r="A21" s="21"/>
      <c r="B21" s="7"/>
      <c r="C21" s="7"/>
      <c r="D21" s="7"/>
      <c r="E21" s="7"/>
      <c r="F21" s="8"/>
      <c r="G21" s="9"/>
      <c r="H21" s="10"/>
    </row>
    <row r="22" spans="1:13" s="4" customFormat="1" ht="38.25" customHeight="1" thickBot="1" x14ac:dyDescent="0.45">
      <c r="A22" s="11" t="s">
        <v>5</v>
      </c>
      <c r="B22" s="175" t="s">
        <v>60</v>
      </c>
      <c r="C22" s="176"/>
      <c r="D22" s="176"/>
      <c r="E22" s="176"/>
      <c r="F22" s="183">
        <f>F20*$G$12</f>
        <v>1050000</v>
      </c>
      <c r="G22" s="184"/>
      <c r="H22" s="16" t="s">
        <v>0</v>
      </c>
      <c r="J22" s="188"/>
      <c r="K22" s="189"/>
      <c r="L22" s="189"/>
    </row>
    <row r="23" spans="1:13" s="4" customFormat="1" ht="63" customHeight="1" x14ac:dyDescent="0.4">
      <c r="A23" s="21"/>
      <c r="E23" s="11"/>
      <c r="F23" s="174"/>
      <c r="G23" s="174"/>
    </row>
    <row r="24" spans="1:13" ht="18.75" x14ac:dyDescent="0.4">
      <c r="B24" s="13"/>
    </row>
    <row r="25" spans="1:13" ht="18.75" x14ac:dyDescent="0.4">
      <c r="B25" s="13"/>
    </row>
    <row r="26" spans="1:13" ht="18.75" x14ac:dyDescent="0.4">
      <c r="B26" s="13"/>
    </row>
    <row r="27" spans="1:13" ht="9" customHeight="1" x14ac:dyDescent="0.4">
      <c r="B27" s="13"/>
    </row>
    <row r="28" spans="1:13" ht="27" customHeight="1" x14ac:dyDescent="0.4">
      <c r="B28" s="12"/>
      <c r="C28" s="12"/>
      <c r="D28" s="12"/>
      <c r="E28" s="12"/>
      <c r="F28" s="12"/>
      <c r="G28" s="12"/>
      <c r="H28" s="12"/>
      <c r="I28" s="12"/>
    </row>
    <row r="29" spans="1:13" ht="9" customHeight="1" x14ac:dyDescent="0.4">
      <c r="B29" s="12"/>
      <c r="C29" s="12"/>
      <c r="D29" s="12"/>
      <c r="E29" s="12"/>
      <c r="F29" s="12"/>
      <c r="G29" s="12"/>
      <c r="H29" s="12"/>
      <c r="I29" s="12"/>
    </row>
    <row r="30" spans="1:13" ht="9" customHeight="1" x14ac:dyDescent="0.4"/>
    <row r="31" spans="1:13" s="13" customFormat="1" ht="14.25" x14ac:dyDescent="0.4">
      <c r="A31" s="23"/>
    </row>
    <row r="32" spans="1:13" s="13" customFormat="1" ht="14.25" x14ac:dyDescent="0.4">
      <c r="A32" s="23"/>
    </row>
    <row r="34" spans="5:9" ht="27" customHeight="1" x14ac:dyDescent="0.4">
      <c r="E34" s="14">
        <f>ROUNDDOWN(F17*F20,-4)</f>
        <v>0</v>
      </c>
      <c r="F34" s="14">
        <f>F22/F14</f>
        <v>10500</v>
      </c>
      <c r="G34" s="14" t="e">
        <f>IF(F23&lt;0.75,#REF!,IF(F23&gt;0.92,#REF!,F22))</f>
        <v>#REF!</v>
      </c>
      <c r="H34" s="14"/>
      <c r="I34" s="14"/>
    </row>
  </sheetData>
  <mergeCells count="21">
    <mergeCell ref="J22:L22"/>
    <mergeCell ref="F23:G23"/>
    <mergeCell ref="B18:E18"/>
    <mergeCell ref="F18:G18"/>
    <mergeCell ref="B20:E20"/>
    <mergeCell ref="F20:G20"/>
    <mergeCell ref="B22:E22"/>
    <mergeCell ref="F22:G22"/>
    <mergeCell ref="A14:A15"/>
    <mergeCell ref="B14:E14"/>
    <mergeCell ref="F14:G14"/>
    <mergeCell ref="B15:E15"/>
    <mergeCell ref="F15:G15"/>
    <mergeCell ref="B17:E17"/>
    <mergeCell ref="F17:G17"/>
    <mergeCell ref="D3:H3"/>
    <mergeCell ref="E5:G5"/>
    <mergeCell ref="E7:G7"/>
    <mergeCell ref="E9:G9"/>
    <mergeCell ref="B10:E10"/>
    <mergeCell ref="F10:H10"/>
  </mergeCells>
  <phoneticPr fontId="2"/>
  <dataValidations count="2">
    <dataValidation type="list" allowBlank="1" showInputMessage="1" showErrorMessage="1" sqref="C12">
      <formula1>INDIRECT(F$10)</formula1>
    </dataValidation>
    <dataValidation type="list" allowBlank="1" showInputMessage="1" showErrorMessage="1" sqref="E12">
      <formula1>INDIRECT($K$10)</formula1>
    </dataValidation>
  </dataValidations>
  <pageMargins left="0.7" right="0.7" top="0.75" bottom="0.75" header="0.3" footer="0.3"/>
  <pageSetup paperSize="9" scale="7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'（非表示）'!$A$48:$A$63</xm:f>
          </x14:formula1>
          <xm:sqref>F10:H10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workbookViewId="0">
      <pane xSplit="1" ySplit="1" topLeftCell="B11" activePane="bottomRight" state="frozen"/>
      <selection activeCell="L12" sqref="L12"/>
      <selection pane="topRight" activeCell="L12" sqref="L12"/>
      <selection pane="bottomLeft" activeCell="L12" sqref="L12"/>
      <selection pane="bottomRight" activeCell="AT5" sqref="AT5"/>
    </sheetView>
  </sheetViews>
  <sheetFormatPr defaultRowHeight="18.75" x14ac:dyDescent="0.4"/>
  <cols>
    <col min="1" max="1" width="20.875" customWidth="1"/>
    <col min="2" max="2" width="8.5" style="32" customWidth="1"/>
    <col min="3" max="4" width="9.5" style="36" customWidth="1"/>
    <col min="5" max="16" width="9" style="36"/>
    <col min="17" max="36" width="9" style="32"/>
    <col min="46" max="46" width="9.25" bestFit="1" customWidth="1"/>
  </cols>
  <sheetData>
    <row r="1" spans="1:46" x14ac:dyDescent="0.4">
      <c r="A1" s="25" t="s">
        <v>62</v>
      </c>
      <c r="B1" s="33"/>
      <c r="C1" s="34" t="s">
        <v>52</v>
      </c>
      <c r="D1" s="34" t="s">
        <v>73</v>
      </c>
      <c r="E1" s="34" t="s">
        <v>54</v>
      </c>
      <c r="F1" s="34" t="s">
        <v>53</v>
      </c>
      <c r="G1" s="35" t="s">
        <v>55</v>
      </c>
      <c r="H1" s="35" t="s">
        <v>63</v>
      </c>
      <c r="I1" s="35" t="s">
        <v>74</v>
      </c>
      <c r="J1" s="35" t="s">
        <v>56</v>
      </c>
      <c r="K1" s="35" t="s">
        <v>75</v>
      </c>
      <c r="L1" s="35" t="s">
        <v>67</v>
      </c>
      <c r="M1" s="35" t="s">
        <v>76</v>
      </c>
      <c r="N1" s="35" t="s">
        <v>77</v>
      </c>
      <c r="O1" s="35" t="s">
        <v>78</v>
      </c>
      <c r="P1" s="35" t="s">
        <v>68</v>
      </c>
      <c r="Q1" s="35" t="s">
        <v>79</v>
      </c>
      <c r="R1" s="35" t="s">
        <v>80</v>
      </c>
      <c r="S1" s="35" t="s">
        <v>81</v>
      </c>
      <c r="T1" s="35" t="s">
        <v>82</v>
      </c>
      <c r="U1" s="35" t="s">
        <v>57</v>
      </c>
      <c r="V1" s="35" t="s">
        <v>58</v>
      </c>
      <c r="W1" s="35" t="s">
        <v>90</v>
      </c>
      <c r="X1" s="35" t="s">
        <v>91</v>
      </c>
      <c r="Y1" s="35" t="s">
        <v>92</v>
      </c>
      <c r="Z1" s="35" t="s">
        <v>93</v>
      </c>
      <c r="AA1" s="35" t="s">
        <v>94</v>
      </c>
      <c r="AB1" s="46" t="s">
        <v>32</v>
      </c>
      <c r="AC1" s="46" t="s">
        <v>33</v>
      </c>
      <c r="AD1" s="46" t="s">
        <v>34</v>
      </c>
      <c r="AE1" s="46" t="s">
        <v>35</v>
      </c>
      <c r="AF1" s="46" t="s">
        <v>36</v>
      </c>
      <c r="AG1" s="46" t="s">
        <v>37</v>
      </c>
      <c r="AH1" s="46" t="s">
        <v>38</v>
      </c>
      <c r="AI1" s="46" t="s">
        <v>39</v>
      </c>
      <c r="AJ1" s="46" t="s">
        <v>40</v>
      </c>
      <c r="AK1" s="46" t="s">
        <v>41</v>
      </c>
      <c r="AL1" s="46" t="s">
        <v>42</v>
      </c>
      <c r="AM1" s="46" t="s">
        <v>43</v>
      </c>
      <c r="AN1" s="46" t="s">
        <v>44</v>
      </c>
      <c r="AO1" s="46" t="s">
        <v>45</v>
      </c>
      <c r="AP1" s="46" t="s">
        <v>46</v>
      </c>
      <c r="AQ1" s="46" t="s">
        <v>47</v>
      </c>
      <c r="AR1" s="46" t="s">
        <v>48</v>
      </c>
      <c r="AS1" s="46" t="s">
        <v>49</v>
      </c>
      <c r="AT1" s="46" t="s">
        <v>50</v>
      </c>
    </row>
    <row r="2" spans="1:46" s="26" customFormat="1" x14ac:dyDescent="0.4">
      <c r="A2" s="42" t="s">
        <v>7</v>
      </c>
      <c r="C2" s="26">
        <v>44414</v>
      </c>
      <c r="D2" s="26">
        <v>44414</v>
      </c>
      <c r="E2" s="26">
        <v>44407</v>
      </c>
      <c r="F2" s="26">
        <v>44407</v>
      </c>
      <c r="G2" s="26">
        <v>44414</v>
      </c>
      <c r="H2" s="26">
        <v>44414</v>
      </c>
      <c r="I2" s="26">
        <v>44407</v>
      </c>
      <c r="J2" s="26">
        <v>44414</v>
      </c>
      <c r="K2" s="26">
        <v>44407</v>
      </c>
      <c r="L2" s="26">
        <v>44414</v>
      </c>
      <c r="M2" s="26">
        <v>44414</v>
      </c>
      <c r="N2" s="26">
        <v>44414</v>
      </c>
      <c r="O2" s="26">
        <v>44414</v>
      </c>
      <c r="P2" s="26">
        <v>44407</v>
      </c>
      <c r="Q2" s="26">
        <v>44407</v>
      </c>
      <c r="R2" s="26">
        <v>44407</v>
      </c>
      <c r="S2" s="26">
        <v>44414</v>
      </c>
      <c r="T2" s="26">
        <v>44414</v>
      </c>
      <c r="U2" s="26">
        <v>44407</v>
      </c>
      <c r="V2" s="26">
        <v>44407</v>
      </c>
      <c r="W2" s="26">
        <v>44414</v>
      </c>
      <c r="X2" s="26">
        <v>44414</v>
      </c>
      <c r="Y2" s="26">
        <v>44414</v>
      </c>
      <c r="Z2" s="26">
        <v>44407</v>
      </c>
      <c r="AA2" s="26">
        <v>44407</v>
      </c>
      <c r="AB2" s="26">
        <v>44414</v>
      </c>
      <c r="AC2" s="26">
        <v>44414</v>
      </c>
      <c r="AD2" s="26">
        <v>44414</v>
      </c>
      <c r="AE2" s="26">
        <v>44407</v>
      </c>
      <c r="AF2" s="26">
        <v>44414</v>
      </c>
      <c r="AG2" s="26">
        <v>44407</v>
      </c>
      <c r="AH2" s="26">
        <v>44414</v>
      </c>
      <c r="AI2" s="26">
        <v>44414</v>
      </c>
      <c r="AJ2" s="26">
        <v>44407</v>
      </c>
      <c r="AK2" s="26">
        <v>44414</v>
      </c>
      <c r="AL2" s="26">
        <v>44414</v>
      </c>
      <c r="AM2" s="26">
        <v>44414</v>
      </c>
      <c r="AN2" s="26">
        <v>44414</v>
      </c>
      <c r="AO2" s="26">
        <v>44407</v>
      </c>
      <c r="AP2" s="26">
        <v>44414</v>
      </c>
      <c r="AQ2" s="26">
        <v>44414</v>
      </c>
      <c r="AR2" s="26">
        <v>44414</v>
      </c>
      <c r="AS2" s="26">
        <v>44407</v>
      </c>
      <c r="AT2" s="26">
        <v>44414</v>
      </c>
    </row>
    <row r="3" spans="1:46" s="26" customFormat="1" x14ac:dyDescent="0.4">
      <c r="A3" s="42" t="s">
        <v>8</v>
      </c>
      <c r="C3" s="26">
        <v>44416</v>
      </c>
      <c r="D3" s="26">
        <v>44416</v>
      </c>
      <c r="E3" s="26">
        <v>44414</v>
      </c>
      <c r="F3" s="26">
        <v>44414</v>
      </c>
      <c r="G3" s="26">
        <v>44416</v>
      </c>
      <c r="H3" s="26">
        <v>44416</v>
      </c>
      <c r="I3" s="26">
        <v>44414</v>
      </c>
      <c r="J3" s="26">
        <v>44416</v>
      </c>
      <c r="K3" s="26">
        <v>44414</v>
      </c>
      <c r="L3" s="26">
        <v>44416</v>
      </c>
      <c r="M3" s="26">
        <v>44416</v>
      </c>
      <c r="N3" s="26">
        <v>44416</v>
      </c>
      <c r="O3" s="26">
        <v>44416</v>
      </c>
      <c r="P3" s="26">
        <v>44414</v>
      </c>
      <c r="Q3" s="26">
        <v>44414</v>
      </c>
      <c r="R3" s="26">
        <v>44414</v>
      </c>
      <c r="S3" s="26">
        <v>44416</v>
      </c>
      <c r="T3" s="26">
        <v>44416</v>
      </c>
      <c r="U3" s="26">
        <v>44414</v>
      </c>
      <c r="V3" s="26">
        <v>44414</v>
      </c>
      <c r="W3" s="26">
        <v>44416</v>
      </c>
      <c r="X3" s="26">
        <v>44416</v>
      </c>
      <c r="Y3" s="26">
        <v>44416</v>
      </c>
      <c r="Z3" s="26">
        <v>44414</v>
      </c>
      <c r="AA3" s="26">
        <v>44414</v>
      </c>
      <c r="AB3" s="26">
        <v>44416</v>
      </c>
      <c r="AC3" s="26">
        <v>44416</v>
      </c>
      <c r="AD3" s="26">
        <v>44416</v>
      </c>
      <c r="AE3" s="26">
        <v>44414</v>
      </c>
      <c r="AF3" s="26">
        <v>44416</v>
      </c>
      <c r="AG3" s="26">
        <v>44414</v>
      </c>
      <c r="AH3" s="26">
        <v>44416</v>
      </c>
      <c r="AI3" s="26">
        <v>44416</v>
      </c>
      <c r="AJ3" s="26">
        <v>44414</v>
      </c>
      <c r="AK3" s="26">
        <v>44416</v>
      </c>
      <c r="AL3" s="26">
        <v>44416</v>
      </c>
      <c r="AM3" s="26">
        <v>44416</v>
      </c>
      <c r="AN3" s="26">
        <v>44416</v>
      </c>
      <c r="AO3" s="26">
        <v>44414</v>
      </c>
      <c r="AP3" s="26">
        <v>44416</v>
      </c>
      <c r="AQ3" s="26">
        <v>44416</v>
      </c>
      <c r="AR3" s="26">
        <v>44416</v>
      </c>
      <c r="AS3" s="26">
        <v>44414</v>
      </c>
      <c r="AT3" s="26">
        <v>44416</v>
      </c>
    </row>
    <row r="4" spans="1:46" s="26" customFormat="1" x14ac:dyDescent="0.4">
      <c r="A4" s="42" t="s">
        <v>9</v>
      </c>
      <c r="C4" s="26">
        <v>44428</v>
      </c>
      <c r="D4" s="26">
        <v>44423</v>
      </c>
      <c r="E4" s="26">
        <v>44416</v>
      </c>
      <c r="F4" s="26">
        <v>44416</v>
      </c>
      <c r="G4" s="26">
        <v>44428</v>
      </c>
      <c r="H4" s="26">
        <v>44428</v>
      </c>
      <c r="I4" s="26">
        <v>44416</v>
      </c>
      <c r="J4" s="26">
        <v>44428</v>
      </c>
      <c r="K4" s="26">
        <v>44416</v>
      </c>
      <c r="L4" s="26">
        <v>44428</v>
      </c>
      <c r="M4" s="26">
        <v>44428</v>
      </c>
      <c r="N4" s="26">
        <v>44428</v>
      </c>
      <c r="O4" s="26">
        <v>44428</v>
      </c>
      <c r="P4" s="26">
        <v>44416</v>
      </c>
      <c r="Q4" s="26">
        <v>44416</v>
      </c>
      <c r="R4" s="26">
        <v>44416</v>
      </c>
      <c r="S4" s="26">
        <v>44428</v>
      </c>
      <c r="T4" s="26">
        <v>44428</v>
      </c>
      <c r="U4" s="26">
        <v>44416</v>
      </c>
      <c r="V4" s="26">
        <v>44416</v>
      </c>
      <c r="W4" s="26">
        <v>44428</v>
      </c>
      <c r="X4" s="26">
        <v>44428</v>
      </c>
      <c r="Y4" s="26">
        <v>44428</v>
      </c>
      <c r="Z4" s="26">
        <v>44416</v>
      </c>
      <c r="AA4" s="26">
        <v>44416</v>
      </c>
      <c r="AB4" s="26">
        <v>44428</v>
      </c>
      <c r="AC4" s="26">
        <v>44428</v>
      </c>
      <c r="AD4" s="26">
        <v>44428</v>
      </c>
      <c r="AE4" s="26">
        <v>44416</v>
      </c>
      <c r="AF4" s="26">
        <v>44428</v>
      </c>
      <c r="AG4" s="26">
        <v>44416</v>
      </c>
      <c r="AH4" s="26">
        <v>44428</v>
      </c>
      <c r="AI4" s="26">
        <v>44428</v>
      </c>
      <c r="AJ4" s="26">
        <v>44416</v>
      </c>
      <c r="AK4" s="26">
        <v>44423</v>
      </c>
      <c r="AL4" s="26">
        <v>44428</v>
      </c>
      <c r="AM4" s="26">
        <v>44423</v>
      </c>
      <c r="AN4" s="26">
        <v>44428</v>
      </c>
      <c r="AO4" s="26">
        <v>44416</v>
      </c>
      <c r="AP4" s="26">
        <v>44423</v>
      </c>
      <c r="AQ4" s="26">
        <v>44428</v>
      </c>
      <c r="AR4" s="26">
        <v>44428</v>
      </c>
      <c r="AS4" s="26">
        <v>44416</v>
      </c>
      <c r="AT4" s="26">
        <v>44428</v>
      </c>
    </row>
    <row r="5" spans="1:46" s="26" customFormat="1" x14ac:dyDescent="0.4">
      <c r="A5" s="42" t="s">
        <v>10</v>
      </c>
      <c r="D5" s="26">
        <v>44428</v>
      </c>
      <c r="E5" s="26">
        <v>44428</v>
      </c>
      <c r="F5" s="26">
        <v>44428</v>
      </c>
      <c r="I5" s="26">
        <v>44428</v>
      </c>
      <c r="K5" s="26">
        <v>44428</v>
      </c>
      <c r="P5" s="26">
        <v>44428</v>
      </c>
      <c r="Q5" s="26">
        <v>44428</v>
      </c>
      <c r="R5" s="26">
        <v>44428</v>
      </c>
      <c r="U5" s="26">
        <v>44428</v>
      </c>
      <c r="V5" s="26">
        <v>44428</v>
      </c>
      <c r="Z5" s="26">
        <v>44428</v>
      </c>
      <c r="AA5" s="26">
        <v>44428</v>
      </c>
      <c r="AE5" s="26">
        <v>44428</v>
      </c>
      <c r="AG5" s="26">
        <v>44428</v>
      </c>
      <c r="AJ5" s="26">
        <v>44423</v>
      </c>
      <c r="AK5" s="26">
        <v>44428</v>
      </c>
      <c r="AM5" s="26">
        <v>44428</v>
      </c>
      <c r="AO5" s="26">
        <v>44428</v>
      </c>
      <c r="AP5" s="26">
        <v>44428</v>
      </c>
      <c r="AS5" s="26">
        <v>44428</v>
      </c>
    </row>
    <row r="6" spans="1:46" s="26" customFormat="1" x14ac:dyDescent="0.4">
      <c r="A6" s="42" t="s">
        <v>11</v>
      </c>
      <c r="AJ6" s="26">
        <v>44428</v>
      </c>
    </row>
    <row r="7" spans="1:46" s="26" customFormat="1" x14ac:dyDescent="0.4">
      <c r="A7" s="42" t="s">
        <v>12</v>
      </c>
    </row>
    <row r="8" spans="1:46" s="26" customFormat="1" x14ac:dyDescent="0.4">
      <c r="A8" s="42" t="s">
        <v>13</v>
      </c>
    </row>
    <row r="9" spans="1:46" s="26" customFormat="1" x14ac:dyDescent="0.4">
      <c r="A9" s="42" t="s">
        <v>14</v>
      </c>
    </row>
    <row r="10" spans="1:46" s="26" customFormat="1" x14ac:dyDescent="0.4">
      <c r="A10" s="42" t="s">
        <v>15</v>
      </c>
    </row>
    <row r="11" spans="1:46" s="26" customFormat="1" x14ac:dyDescent="0.4">
      <c r="A11" s="42" t="s">
        <v>16</v>
      </c>
    </row>
    <row r="12" spans="1:46" s="26" customFormat="1" x14ac:dyDescent="0.4">
      <c r="A12" s="42" t="s">
        <v>17</v>
      </c>
    </row>
    <row r="13" spans="1:46" s="26" customFormat="1" x14ac:dyDescent="0.4">
      <c r="A13" s="42" t="s">
        <v>18</v>
      </c>
    </row>
    <row r="14" spans="1:46" s="26" customFormat="1" x14ac:dyDescent="0.4">
      <c r="A14" s="42" t="s">
        <v>19</v>
      </c>
    </row>
    <row r="15" spans="1:46" ht="19.5" thickBot="1" x14ac:dyDescent="0.45">
      <c r="A15" s="25" t="s">
        <v>20</v>
      </c>
      <c r="C15" s="39" t="s">
        <v>83</v>
      </c>
      <c r="D15" s="40" t="s">
        <v>84</v>
      </c>
      <c r="E15" s="40" t="s">
        <v>85</v>
      </c>
      <c r="F15" s="40" t="s">
        <v>86</v>
      </c>
      <c r="G15" s="40" t="s">
        <v>87</v>
      </c>
      <c r="H15" s="40" t="s">
        <v>88</v>
      </c>
      <c r="I15" s="40" t="s">
        <v>89</v>
      </c>
      <c r="J15" s="40" t="s">
        <v>95</v>
      </c>
      <c r="K15" s="40" t="s">
        <v>96</v>
      </c>
      <c r="L15" s="40" t="s">
        <v>97</v>
      </c>
      <c r="M15" s="40" t="s">
        <v>98</v>
      </c>
      <c r="N15" s="40" t="s">
        <v>99</v>
      </c>
      <c r="O15" s="40" t="s">
        <v>100</v>
      </c>
      <c r="P15" s="40" t="s">
        <v>101</v>
      </c>
      <c r="Q15" s="40" t="s">
        <v>102</v>
      </c>
      <c r="R15" s="40" t="s">
        <v>103</v>
      </c>
      <c r="S15" s="40" t="s">
        <v>104</v>
      </c>
      <c r="T15" s="40" t="s">
        <v>105</v>
      </c>
      <c r="U15" s="40" t="s">
        <v>106</v>
      </c>
      <c r="V15" s="40" t="s">
        <v>107</v>
      </c>
      <c r="W15" s="40" t="s">
        <v>108</v>
      </c>
      <c r="X15" s="40" t="s">
        <v>109</v>
      </c>
      <c r="Y15" s="40" t="s">
        <v>110</v>
      </c>
      <c r="Z15" s="40" t="s">
        <v>111</v>
      </c>
      <c r="AA15" s="40" t="s">
        <v>112</v>
      </c>
      <c r="AB15" s="40" t="s">
        <v>113</v>
      </c>
      <c r="AC15" s="40" t="s">
        <v>114</v>
      </c>
      <c r="AD15" s="40" t="s">
        <v>115</v>
      </c>
      <c r="AE15" s="40" t="s">
        <v>116</v>
      </c>
      <c r="AF15" s="40" t="s">
        <v>117</v>
      </c>
      <c r="AG15" s="40" t="s">
        <v>118</v>
      </c>
      <c r="AH15" s="40" t="s">
        <v>119</v>
      </c>
      <c r="AI15" s="40" t="s">
        <v>120</v>
      </c>
      <c r="AJ15" s="40" t="s">
        <v>121</v>
      </c>
      <c r="AK15" s="40" t="s">
        <v>122</v>
      </c>
      <c r="AL15" s="40" t="s">
        <v>123</v>
      </c>
      <c r="AM15" s="40" t="s">
        <v>124</v>
      </c>
      <c r="AN15" s="40" t="s">
        <v>125</v>
      </c>
      <c r="AO15" s="40" t="s">
        <v>126</v>
      </c>
      <c r="AP15" s="40" t="s">
        <v>127</v>
      </c>
      <c r="AQ15" s="40" t="s">
        <v>128</v>
      </c>
      <c r="AR15" s="40" t="s">
        <v>129</v>
      </c>
      <c r="AS15" s="40" t="s">
        <v>130</v>
      </c>
      <c r="AT15" s="40" t="s">
        <v>131</v>
      </c>
    </row>
    <row r="16" spans="1:46" x14ac:dyDescent="0.4">
      <c r="A16" s="25" t="s">
        <v>21</v>
      </c>
      <c r="C16" s="26">
        <v>44439</v>
      </c>
      <c r="D16" s="26">
        <v>44439</v>
      </c>
      <c r="E16" s="26">
        <v>44439</v>
      </c>
      <c r="F16" s="26">
        <v>44439</v>
      </c>
      <c r="G16" s="26">
        <v>44439</v>
      </c>
      <c r="H16" s="26">
        <v>44439</v>
      </c>
      <c r="I16" s="26">
        <v>44439</v>
      </c>
      <c r="J16" s="26">
        <v>44439</v>
      </c>
      <c r="K16" s="26">
        <v>44439</v>
      </c>
      <c r="L16" s="26">
        <v>44439</v>
      </c>
      <c r="M16" s="26">
        <v>44439</v>
      </c>
      <c r="N16" s="26">
        <v>44439</v>
      </c>
      <c r="O16" s="26">
        <v>44439</v>
      </c>
      <c r="P16" s="26">
        <v>44439</v>
      </c>
      <c r="Q16" s="26">
        <v>44439</v>
      </c>
      <c r="R16" s="26">
        <v>44439</v>
      </c>
      <c r="S16" s="26">
        <v>44439</v>
      </c>
      <c r="T16" s="26">
        <v>44439</v>
      </c>
      <c r="U16" s="26">
        <v>44439</v>
      </c>
      <c r="V16" s="26">
        <v>44439</v>
      </c>
      <c r="W16" s="26">
        <v>44439</v>
      </c>
      <c r="X16" s="26">
        <v>44439</v>
      </c>
      <c r="Y16" s="26">
        <v>44439</v>
      </c>
      <c r="Z16" s="26">
        <v>44439</v>
      </c>
      <c r="AA16" s="26">
        <v>44439</v>
      </c>
      <c r="AB16" s="26">
        <v>44439</v>
      </c>
      <c r="AC16" s="26">
        <v>44439</v>
      </c>
      <c r="AD16" s="26">
        <v>44439</v>
      </c>
      <c r="AE16" s="26">
        <v>44439</v>
      </c>
      <c r="AF16" s="26">
        <v>44439</v>
      </c>
      <c r="AG16" s="26">
        <v>44439</v>
      </c>
      <c r="AH16" s="26">
        <v>44439</v>
      </c>
      <c r="AI16" s="26">
        <v>44439</v>
      </c>
      <c r="AJ16" s="26">
        <v>44439</v>
      </c>
      <c r="AK16" s="26">
        <v>44439</v>
      </c>
      <c r="AL16" s="26">
        <v>44439</v>
      </c>
      <c r="AM16" s="26">
        <v>44439</v>
      </c>
      <c r="AN16" s="26">
        <v>44439</v>
      </c>
      <c r="AO16" s="26">
        <v>44439</v>
      </c>
      <c r="AP16" s="26">
        <v>44439</v>
      </c>
      <c r="AQ16" s="26">
        <v>44439</v>
      </c>
      <c r="AR16" s="26">
        <v>44439</v>
      </c>
      <c r="AS16" s="26">
        <v>44439</v>
      </c>
      <c r="AT16" s="26">
        <v>44439</v>
      </c>
    </row>
    <row r="17" spans="1:46" x14ac:dyDescent="0.4">
      <c r="A17" s="25" t="s">
        <v>22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4">
      <c r="A18" s="25" t="s">
        <v>23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4">
      <c r="A19" s="25" t="s">
        <v>24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x14ac:dyDescent="0.4">
      <c r="A20" s="25" t="s">
        <v>25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4">
      <c r="A21" s="25" t="s">
        <v>26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27" customFormat="1" x14ac:dyDescent="0.4">
      <c r="A22" s="28" t="s">
        <v>27</v>
      </c>
      <c r="E22" s="26"/>
    </row>
    <row r="23" spans="1:46" s="26" customFormat="1" x14ac:dyDescent="0.4">
      <c r="A23" s="42" t="s">
        <v>28</v>
      </c>
    </row>
    <row r="24" spans="1:46" s="26" customFormat="1" x14ac:dyDescent="0.4">
      <c r="A24" s="42" t="s">
        <v>29</v>
      </c>
    </row>
    <row r="25" spans="1:46" s="27" customFormat="1" x14ac:dyDescent="0.4">
      <c r="A25" s="28" t="s">
        <v>30</v>
      </c>
    </row>
    <row r="26" spans="1:46" s="27" customFormat="1" x14ac:dyDescent="0.4">
      <c r="A26" s="28" t="s">
        <v>31</v>
      </c>
    </row>
    <row r="27" spans="1:46" s="27" customFormat="1" x14ac:dyDescent="0.4">
      <c r="A27" s="28" t="s">
        <v>32</v>
      </c>
    </row>
    <row r="28" spans="1:46" s="27" customFormat="1" x14ac:dyDescent="0.4">
      <c r="A28" s="28" t="s">
        <v>33</v>
      </c>
    </row>
    <row r="29" spans="1:46" s="27" customFormat="1" x14ac:dyDescent="0.4">
      <c r="A29" s="28" t="s">
        <v>34</v>
      </c>
    </row>
    <row r="30" spans="1:46" x14ac:dyDescent="0.4">
      <c r="A30" s="25" t="s">
        <v>35</v>
      </c>
      <c r="C30" s="41"/>
      <c r="D30" s="41"/>
    </row>
    <row r="31" spans="1:46" x14ac:dyDescent="0.4">
      <c r="A31" s="25" t="s">
        <v>36</v>
      </c>
      <c r="C31" s="41"/>
    </row>
    <row r="32" spans="1:46" x14ac:dyDescent="0.4">
      <c r="A32" s="25" t="s">
        <v>37</v>
      </c>
      <c r="C32" s="41"/>
    </row>
    <row r="33" spans="1:4" x14ac:dyDescent="0.4">
      <c r="A33" s="25" t="s">
        <v>38</v>
      </c>
      <c r="C33" s="41"/>
    </row>
    <row r="34" spans="1:4" x14ac:dyDescent="0.4">
      <c r="A34" s="25" t="s">
        <v>39</v>
      </c>
    </row>
    <row r="35" spans="1:4" x14ac:dyDescent="0.4">
      <c r="A35" s="25" t="s">
        <v>40</v>
      </c>
    </row>
    <row r="36" spans="1:4" x14ac:dyDescent="0.4">
      <c r="A36" s="25" t="s">
        <v>41</v>
      </c>
    </row>
    <row r="37" spans="1:4" x14ac:dyDescent="0.4">
      <c r="A37" s="25" t="s">
        <v>42</v>
      </c>
    </row>
    <row r="38" spans="1:4" x14ac:dyDescent="0.4">
      <c r="A38" s="25" t="s">
        <v>43</v>
      </c>
    </row>
    <row r="39" spans="1:4" x14ac:dyDescent="0.4">
      <c r="A39" s="25" t="s">
        <v>44</v>
      </c>
    </row>
    <row r="40" spans="1:4" x14ac:dyDescent="0.4">
      <c r="A40" s="25" t="s">
        <v>45</v>
      </c>
    </row>
    <row r="41" spans="1:4" x14ac:dyDescent="0.4">
      <c r="A41" s="25" t="s">
        <v>46</v>
      </c>
    </row>
    <row r="42" spans="1:4" x14ac:dyDescent="0.4">
      <c r="A42" s="25" t="s">
        <v>47</v>
      </c>
    </row>
    <row r="43" spans="1:4" x14ac:dyDescent="0.4">
      <c r="A43" s="25" t="s">
        <v>48</v>
      </c>
    </row>
    <row r="44" spans="1:4" x14ac:dyDescent="0.4">
      <c r="A44" s="25" t="s">
        <v>49</v>
      </c>
      <c r="C44" s="41"/>
    </row>
    <row r="45" spans="1:4" x14ac:dyDescent="0.4">
      <c r="A45" s="25" t="s">
        <v>50</v>
      </c>
      <c r="C45" s="41"/>
      <c r="D45" s="41"/>
    </row>
    <row r="46" spans="1:4" x14ac:dyDescent="0.4">
      <c r="C46" s="41"/>
    </row>
    <row r="47" spans="1:4" x14ac:dyDescent="0.4">
      <c r="A47" s="53" t="s">
        <v>137</v>
      </c>
      <c r="C47" s="41"/>
    </row>
    <row r="48" spans="1:4" x14ac:dyDescent="0.4">
      <c r="A48" s="42" t="s">
        <v>7</v>
      </c>
    </row>
    <row r="49" spans="1:1" x14ac:dyDescent="0.4">
      <c r="A49" s="42" t="s">
        <v>8</v>
      </c>
    </row>
    <row r="50" spans="1:1" x14ac:dyDescent="0.4">
      <c r="A50" s="42" t="s">
        <v>9</v>
      </c>
    </row>
    <row r="51" spans="1:1" x14ac:dyDescent="0.4">
      <c r="A51" s="42" t="s">
        <v>10</v>
      </c>
    </row>
    <row r="52" spans="1:1" x14ac:dyDescent="0.4">
      <c r="A52" s="42" t="s">
        <v>11</v>
      </c>
    </row>
    <row r="53" spans="1:1" x14ac:dyDescent="0.4">
      <c r="A53" s="42" t="s">
        <v>12</v>
      </c>
    </row>
    <row r="54" spans="1:1" x14ac:dyDescent="0.4">
      <c r="A54" s="42" t="s">
        <v>13</v>
      </c>
    </row>
    <row r="55" spans="1:1" x14ac:dyDescent="0.4">
      <c r="A55" s="42" t="s">
        <v>14</v>
      </c>
    </row>
    <row r="56" spans="1:1" x14ac:dyDescent="0.4">
      <c r="A56" s="42" t="s">
        <v>15</v>
      </c>
    </row>
    <row r="57" spans="1:1" x14ac:dyDescent="0.4">
      <c r="A57" s="42" t="s">
        <v>16</v>
      </c>
    </row>
    <row r="58" spans="1:1" x14ac:dyDescent="0.4">
      <c r="A58" s="42" t="s">
        <v>17</v>
      </c>
    </row>
    <row r="59" spans="1:1" x14ac:dyDescent="0.4">
      <c r="A59" s="42" t="s">
        <v>18</v>
      </c>
    </row>
    <row r="60" spans="1:1" x14ac:dyDescent="0.4">
      <c r="A60" s="42" t="s">
        <v>19</v>
      </c>
    </row>
    <row r="61" spans="1:1" x14ac:dyDescent="0.4">
      <c r="A61" s="25" t="s">
        <v>20</v>
      </c>
    </row>
    <row r="62" spans="1:1" x14ac:dyDescent="0.4">
      <c r="A62" s="25" t="s">
        <v>21</v>
      </c>
    </row>
    <row r="63" spans="1:1" x14ac:dyDescent="0.4">
      <c r="A63" s="25" t="s">
        <v>22</v>
      </c>
    </row>
    <row r="64" spans="1:1" x14ac:dyDescent="0.4">
      <c r="A64" s="25" t="s">
        <v>23</v>
      </c>
    </row>
    <row r="65" spans="1:1" x14ac:dyDescent="0.4">
      <c r="A65" s="25" t="s">
        <v>24</v>
      </c>
    </row>
    <row r="66" spans="1:1" x14ac:dyDescent="0.4">
      <c r="A66" s="25" t="s">
        <v>25</v>
      </c>
    </row>
    <row r="67" spans="1:1" x14ac:dyDescent="0.4">
      <c r="A67" s="25" t="s">
        <v>26</v>
      </c>
    </row>
    <row r="68" spans="1:1" x14ac:dyDescent="0.4">
      <c r="A68" s="28" t="s">
        <v>27</v>
      </c>
    </row>
    <row r="69" spans="1:1" x14ac:dyDescent="0.4">
      <c r="A69" s="42" t="s">
        <v>28</v>
      </c>
    </row>
    <row r="70" spans="1:1" x14ac:dyDescent="0.4">
      <c r="A70" s="42" t="s">
        <v>29</v>
      </c>
    </row>
    <row r="71" spans="1:1" x14ac:dyDescent="0.4">
      <c r="A71" s="28" t="s">
        <v>30</v>
      </c>
    </row>
    <row r="72" spans="1:1" x14ac:dyDescent="0.4">
      <c r="A72" s="28" t="s">
        <v>31</v>
      </c>
    </row>
    <row r="73" spans="1:1" x14ac:dyDescent="0.4">
      <c r="A73" s="28" t="s">
        <v>32</v>
      </c>
    </row>
    <row r="74" spans="1:1" x14ac:dyDescent="0.4">
      <c r="A74" s="28" t="s">
        <v>33</v>
      </c>
    </row>
    <row r="75" spans="1:1" x14ac:dyDescent="0.4">
      <c r="A75" s="28" t="s">
        <v>34</v>
      </c>
    </row>
    <row r="76" spans="1:1" x14ac:dyDescent="0.4">
      <c r="A76" s="25" t="s">
        <v>35</v>
      </c>
    </row>
    <row r="77" spans="1:1" x14ac:dyDescent="0.4">
      <c r="A77" s="25" t="s">
        <v>36</v>
      </c>
    </row>
    <row r="78" spans="1:1" x14ac:dyDescent="0.4">
      <c r="A78" s="25" t="s">
        <v>37</v>
      </c>
    </row>
    <row r="79" spans="1:1" x14ac:dyDescent="0.4">
      <c r="A79" s="25" t="s">
        <v>38</v>
      </c>
    </row>
    <row r="80" spans="1:1" x14ac:dyDescent="0.4">
      <c r="A80" s="25" t="s">
        <v>39</v>
      </c>
    </row>
    <row r="81" spans="1:1" x14ac:dyDescent="0.4">
      <c r="A81" s="25" t="s">
        <v>40</v>
      </c>
    </row>
    <row r="82" spans="1:1" x14ac:dyDescent="0.4">
      <c r="A82" s="25" t="s">
        <v>41</v>
      </c>
    </row>
    <row r="83" spans="1:1" x14ac:dyDescent="0.4">
      <c r="A83" s="25" t="s">
        <v>42</v>
      </c>
    </row>
    <row r="84" spans="1:1" x14ac:dyDescent="0.4">
      <c r="A84" s="25" t="s">
        <v>43</v>
      </c>
    </row>
    <row r="85" spans="1:1" x14ac:dyDescent="0.4">
      <c r="A85" s="25" t="s">
        <v>44</v>
      </c>
    </row>
    <row r="86" spans="1:1" x14ac:dyDescent="0.4">
      <c r="A86" s="25" t="s">
        <v>45</v>
      </c>
    </row>
    <row r="87" spans="1:1" x14ac:dyDescent="0.4">
      <c r="A87" s="25" t="s">
        <v>46</v>
      </c>
    </row>
    <row r="88" spans="1:1" x14ac:dyDescent="0.4">
      <c r="A88" s="25" t="s">
        <v>47</v>
      </c>
    </row>
    <row r="89" spans="1:1" x14ac:dyDescent="0.4">
      <c r="A89" s="25" t="s">
        <v>48</v>
      </c>
    </row>
    <row r="90" spans="1:1" x14ac:dyDescent="0.4">
      <c r="A90" s="25" t="s">
        <v>49</v>
      </c>
    </row>
    <row r="91" spans="1:1" x14ac:dyDescent="0.4">
      <c r="A91" s="25" t="s">
        <v>50</v>
      </c>
    </row>
  </sheetData>
  <phoneticPr fontId="2"/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157</vt:i4>
      </vt:variant>
    </vt:vector>
  </HeadingPairs>
  <TitlesOfParts>
    <vt:vector size="164" baseType="lpstr">
      <vt:lpstr>売上高方式（新規開店）</vt:lpstr>
      <vt:lpstr>売上高方式（使用方法・注意点）</vt:lpstr>
      <vt:lpstr>売上高減少方式（新規開店）</vt:lpstr>
      <vt:lpstr>売上高減少方式（使用方法・注意点）</vt:lpstr>
      <vt:lpstr>（参考）新規開店特例が使用できる事業者</vt:lpstr>
      <vt:lpstr>売上高方式（年間売上方式）</vt:lpstr>
      <vt:lpstr>（非表示）</vt:lpstr>
      <vt:lpstr>'売上高減少方式（使用方法・注意点）'!Print_Area</vt:lpstr>
      <vt:lpstr>'売上高減少方式（新規開店）'!Print_Area</vt:lpstr>
      <vt:lpstr>'売上高方式（使用方法・注意点）'!Print_Area</vt:lpstr>
      <vt:lpstr>'売上高方式（新規開店）'!Print_Area</vt:lpstr>
      <vt:lpstr>'売上高方式（年間売上方式）'!Print_Area</vt:lpstr>
      <vt:lpstr>'売上高減少方式（使用方法・注意点）'!かすみがうら市</vt:lpstr>
      <vt:lpstr>かすみがうら市</vt:lpstr>
      <vt:lpstr>'売上高減少方式（使用方法・注意点）'!かすみがうら市2</vt:lpstr>
      <vt:lpstr>かすみがうら市2</vt:lpstr>
      <vt:lpstr>'売上高減少方式（使用方法・注意点）'!つくば市</vt:lpstr>
      <vt:lpstr>つくば市</vt:lpstr>
      <vt:lpstr>'売上高減少方式（使用方法・注意点）'!つくば市2</vt:lpstr>
      <vt:lpstr>つくば市2</vt:lpstr>
      <vt:lpstr>'売上高減少方式（使用方法・注意点）'!ひたちなか市</vt:lpstr>
      <vt:lpstr>ひたちなか市</vt:lpstr>
      <vt:lpstr>'売上高減少方式（使用方法・注意点）'!阿見町</vt:lpstr>
      <vt:lpstr>阿見町</vt:lpstr>
      <vt:lpstr>'売上高減少方式（使用方法・注意点）'!阿見町2</vt:lpstr>
      <vt:lpstr>阿見町2</vt:lpstr>
      <vt:lpstr>'売上高減少方式（使用方法・注意点）'!稲敷市</vt:lpstr>
      <vt:lpstr>稲敷市</vt:lpstr>
      <vt:lpstr>'売上高減少方式（使用方法・注意点）'!茨城町</vt:lpstr>
      <vt:lpstr>茨城町</vt:lpstr>
      <vt:lpstr>'売上高減少方式（使用方法・注意点）'!茨城町2</vt:lpstr>
      <vt:lpstr>茨城町2</vt:lpstr>
      <vt:lpstr>'売上高減少方式（使用方法・注意点）'!下妻市</vt:lpstr>
      <vt:lpstr>下妻市</vt:lpstr>
      <vt:lpstr>'売上高減少方式（使用方法・注意点）'!下妻市2</vt:lpstr>
      <vt:lpstr>下妻市2</vt:lpstr>
      <vt:lpstr>'売上高減少方式（使用方法・注意点）'!河内町</vt:lpstr>
      <vt:lpstr>河内町</vt:lpstr>
      <vt:lpstr>'売上高減少方式（使用方法・注意点）'!笠間市</vt:lpstr>
      <vt:lpstr>笠間市</vt:lpstr>
      <vt:lpstr>'売上高減少方式（使用方法・注意点）'!笠間市2</vt:lpstr>
      <vt:lpstr>笠間市2</vt:lpstr>
      <vt:lpstr>'売上高減少方式（使用方法・注意点）'!牛久市</vt:lpstr>
      <vt:lpstr>牛久市</vt:lpstr>
      <vt:lpstr>'売上高減少方式（使用方法・注意点）'!牛久市2</vt:lpstr>
      <vt:lpstr>牛久市2</vt:lpstr>
      <vt:lpstr>'売上高減少方式（使用方法・注意点）'!境町</vt:lpstr>
      <vt:lpstr>境町</vt:lpstr>
      <vt:lpstr>'売上高減少方式（使用方法・注意点）'!境町2</vt:lpstr>
      <vt:lpstr>境町2</vt:lpstr>
      <vt:lpstr>'売上高減少方式（使用方法・注意点）'!結城市</vt:lpstr>
      <vt:lpstr>結城市</vt:lpstr>
      <vt:lpstr>'売上高減少方式（使用方法・注意点）'!結城市2</vt:lpstr>
      <vt:lpstr>結城市2</vt:lpstr>
      <vt:lpstr>'売上高減少方式（使用方法・注意点）'!古河市</vt:lpstr>
      <vt:lpstr>古河市</vt:lpstr>
      <vt:lpstr>'売上高減少方式（使用方法・注意点）'!古河市2</vt:lpstr>
      <vt:lpstr>古河市2</vt:lpstr>
      <vt:lpstr>'売上高減少方式（使用方法・注意点）'!五霞町</vt:lpstr>
      <vt:lpstr>五霞町</vt:lpstr>
      <vt:lpstr>'売上高減少方式（使用方法・注意点）'!五霞町2</vt:lpstr>
      <vt:lpstr>五霞町2</vt:lpstr>
      <vt:lpstr>'売上高減少方式（使用方法・注意点）'!行方市</vt:lpstr>
      <vt:lpstr>行方市</vt:lpstr>
      <vt:lpstr>'売上高減少方式（使用方法・注意点）'!高萩市</vt:lpstr>
      <vt:lpstr>高萩市</vt:lpstr>
      <vt:lpstr>'売上高減少方式（使用方法・注意点）'!坂東市</vt:lpstr>
      <vt:lpstr>坂東市</vt:lpstr>
      <vt:lpstr>'売上高減少方式（使用方法・注意点）'!坂東市2</vt:lpstr>
      <vt:lpstr>坂東市2</vt:lpstr>
      <vt:lpstr>'売上高減少方式（使用方法・注意点）'!桜川市</vt:lpstr>
      <vt:lpstr>桜川市</vt:lpstr>
      <vt:lpstr>'売上高減少方式（使用方法・注意点）'!桜川市2</vt:lpstr>
      <vt:lpstr>桜川市2</vt:lpstr>
      <vt:lpstr>'売上高減少方式（使用方法・注意点）'!鹿嶋市</vt:lpstr>
      <vt:lpstr>鹿嶋市</vt:lpstr>
      <vt:lpstr>'売上高減少方式（使用方法・注意点）'!取手市</vt:lpstr>
      <vt:lpstr>取手市</vt:lpstr>
      <vt:lpstr>'売上高減少方式（使用方法・注意点）'!取手市2</vt:lpstr>
      <vt:lpstr>取手市2</vt:lpstr>
      <vt:lpstr>'売上高減少方式（使用方法・注意点）'!守谷市</vt:lpstr>
      <vt:lpstr>守谷市</vt:lpstr>
      <vt:lpstr>'売上高減少方式（使用方法・注意点）'!守谷市2</vt:lpstr>
      <vt:lpstr>守谷市2</vt:lpstr>
      <vt:lpstr>'売上高減少方式（使用方法・注意点）'!小美玉市</vt:lpstr>
      <vt:lpstr>小美玉市</vt:lpstr>
      <vt:lpstr>'売上高減少方式（使用方法・注意点）'!小美玉市2</vt:lpstr>
      <vt:lpstr>小美玉市2</vt:lpstr>
      <vt:lpstr>'売上高減少方式（使用方法・注意点）'!城里町</vt:lpstr>
      <vt:lpstr>城里町</vt:lpstr>
      <vt:lpstr>'売上高減少方式（使用方法・注意点）'!城里町2</vt:lpstr>
      <vt:lpstr>城里町2</vt:lpstr>
      <vt:lpstr>'売上高減少方式（使用方法・注意点）'!常総市</vt:lpstr>
      <vt:lpstr>常総市</vt:lpstr>
      <vt:lpstr>'売上高減少方式（使用方法・注意点）'!常総市2</vt:lpstr>
      <vt:lpstr>常総市2</vt:lpstr>
      <vt:lpstr>'売上高減少方式（使用方法・注意点）'!常陸太田市</vt:lpstr>
      <vt:lpstr>常陸太田市</vt:lpstr>
      <vt:lpstr>'売上高減少方式（使用方法・注意点）'!常陸太田市2</vt:lpstr>
      <vt:lpstr>常陸太田市2</vt:lpstr>
      <vt:lpstr>'売上高減少方式（使用方法・注意点）'!常陸大宮市</vt:lpstr>
      <vt:lpstr>常陸大宮市</vt:lpstr>
      <vt:lpstr>'売上高減少方式（使用方法・注意点）'!神栖市</vt:lpstr>
      <vt:lpstr>神栖市</vt:lpstr>
      <vt:lpstr>'売上高減少方式（使用方法・注意点）'!神栖市2</vt:lpstr>
      <vt:lpstr>神栖市2</vt:lpstr>
      <vt:lpstr>'売上高減少方式（使用方法・注意点）'!水戸市</vt:lpstr>
      <vt:lpstr>水戸市</vt:lpstr>
      <vt:lpstr>'売上高減少方式（使用方法・注意点）'!水戸市2</vt:lpstr>
      <vt:lpstr>水戸市2</vt:lpstr>
      <vt:lpstr>'売上高減少方式（使用方法・注意点）'!石岡市</vt:lpstr>
      <vt:lpstr>石岡市</vt:lpstr>
      <vt:lpstr>'売上高減少方式（使用方法・注意点）'!石岡市2</vt:lpstr>
      <vt:lpstr>石岡市2</vt:lpstr>
      <vt:lpstr>'売上高減少方式（使用方法・注意点）'!大子町</vt:lpstr>
      <vt:lpstr>大子町</vt:lpstr>
      <vt:lpstr>'売上高減少方式（使用方法・注意点）'!大洗町</vt:lpstr>
      <vt:lpstr>大洗町</vt:lpstr>
      <vt:lpstr>'売上高減少方式（使用方法・注意点）'!大洗町2</vt:lpstr>
      <vt:lpstr>大洗町2</vt:lpstr>
      <vt:lpstr>'売上高減少方式（使用方法・注意点）'!筑西市</vt:lpstr>
      <vt:lpstr>筑西市</vt:lpstr>
      <vt:lpstr>'売上高減少方式（使用方法・注意点）'!筑西市2</vt:lpstr>
      <vt:lpstr>筑西市2</vt:lpstr>
      <vt:lpstr>'売上高減少方式（使用方法・注意点）'!潮来市</vt:lpstr>
      <vt:lpstr>潮来市</vt:lpstr>
      <vt:lpstr>'売上高減少方式（使用方法・注意点）'!潮来市2</vt:lpstr>
      <vt:lpstr>潮来市2</vt:lpstr>
      <vt:lpstr>'売上高減少方式（使用方法・注意点）'!土浦市</vt:lpstr>
      <vt:lpstr>土浦市</vt:lpstr>
      <vt:lpstr>'売上高減少方式（使用方法・注意点）'!土浦市2</vt:lpstr>
      <vt:lpstr>土浦市2</vt:lpstr>
      <vt:lpstr>'売上高減少方式（使用方法・注意点）'!東海村</vt:lpstr>
      <vt:lpstr>東海村</vt:lpstr>
      <vt:lpstr>'売上高減少方式（使用方法・注意点）'!東海村2</vt:lpstr>
      <vt:lpstr>東海村2</vt:lpstr>
      <vt:lpstr>'売上高減少方式（使用方法・注意点）'!那珂市</vt:lpstr>
      <vt:lpstr>那珂市</vt:lpstr>
      <vt:lpstr>'売上高減少方式（使用方法・注意点）'!日立市</vt:lpstr>
      <vt:lpstr>日立市</vt:lpstr>
      <vt:lpstr>'売上高減少方式（使用方法・注意点）'!八千代町</vt:lpstr>
      <vt:lpstr>八千代町</vt:lpstr>
      <vt:lpstr>'売上高減少方式（使用方法・注意点）'!八千代町2</vt:lpstr>
      <vt:lpstr>八千代町2</vt:lpstr>
      <vt:lpstr>'売上高減少方式（使用方法・注意点）'!美浦村</vt:lpstr>
      <vt:lpstr>美浦村</vt:lpstr>
      <vt:lpstr>'売上高減少方式（使用方法・注意点）'!美浦村2</vt:lpstr>
      <vt:lpstr>美浦村2</vt:lpstr>
      <vt:lpstr>'売上高減少方式（使用方法・注意点）'!鉾田市</vt:lpstr>
      <vt:lpstr>鉾田市</vt:lpstr>
      <vt:lpstr>'売上高減少方式（使用方法・注意点）'!鉾田市2</vt:lpstr>
      <vt:lpstr>鉾田市2</vt:lpstr>
      <vt:lpstr>'売上高減少方式（使用方法・注意点）'!北茨城市</vt:lpstr>
      <vt:lpstr>北茨城市</vt:lpstr>
      <vt:lpstr>'売上高減少方式（使用方法・注意点）'!北茨城市2</vt:lpstr>
      <vt:lpstr>北茨城市2</vt:lpstr>
      <vt:lpstr>'売上高減少方式（使用方法・注意点）'!利根町</vt:lpstr>
      <vt:lpstr>利根町</vt:lpstr>
      <vt:lpstr>'売上高減少方式（使用方法・注意点）'!利根町2</vt:lpstr>
      <vt:lpstr>利根町2</vt:lpstr>
      <vt:lpstr>'売上高減少方式（使用方法・注意点）'!龍ケ崎市</vt:lpstr>
      <vt:lpstr>龍ケ崎市</vt:lpstr>
      <vt:lpstr>'売上高減少方式（使用方法・注意点）'!龍ケ崎市2</vt:lpstr>
      <vt:lpstr>龍ケ崎市2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R0303XXXX</dc:creator>
  <cp:lastModifiedBy>茨城県</cp:lastModifiedBy>
  <cp:lastPrinted>2021-05-17T10:24:38Z</cp:lastPrinted>
  <dcterms:created xsi:type="dcterms:W3CDTF">2021-04-20T01:05:46Z</dcterms:created>
  <dcterms:modified xsi:type="dcterms:W3CDTF">2021-09-24T03:49:36Z</dcterms:modified>
</cp:coreProperties>
</file>